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ai01\Downloads\"/>
    </mc:Choice>
  </mc:AlternateContent>
  <bookViews>
    <workbookView xWindow="0" yWindow="0" windowWidth="7680" windowHeight="2805"/>
  </bookViews>
  <sheets>
    <sheet name="Plantilla Ejecución " sheetId="3" r:id="rId1"/>
    <sheet name="Hoja1" sheetId="4" r:id="rId2"/>
  </sheets>
  <definedNames>
    <definedName name="_xlnm.Print_Area" localSheetId="0">'Plantilla Ejecución '!$A$1:$Q$92</definedName>
  </definedNames>
  <calcPr calcId="152511"/>
</workbook>
</file>

<file path=xl/calcChain.xml><?xml version="1.0" encoding="utf-8"?>
<calcChain xmlns="http://schemas.openxmlformats.org/spreadsheetml/2006/main">
  <c r="Q50" i="3" l="1"/>
  <c r="Q49" i="3"/>
  <c r="Q48" i="3"/>
  <c r="Q47" i="3"/>
  <c r="Q46" i="3"/>
  <c r="Q45" i="3"/>
  <c r="Q44" i="3"/>
  <c r="Q42" i="3"/>
  <c r="Q40" i="3"/>
  <c r="Q39" i="3"/>
  <c r="Q38" i="3"/>
  <c r="Q37" i="3"/>
  <c r="Q36" i="3"/>
  <c r="Q35" i="3"/>
  <c r="Q34" i="3"/>
  <c r="Q33" i="3"/>
  <c r="Q31" i="3"/>
  <c r="Q30" i="3"/>
  <c r="Q29" i="3"/>
  <c r="Q28" i="3"/>
  <c r="Q27" i="3"/>
  <c r="Q26" i="3"/>
  <c r="Q25" i="3"/>
  <c r="Q24" i="3"/>
  <c r="Q23" i="3"/>
  <c r="Q21" i="3"/>
  <c r="Q20" i="3"/>
  <c r="Q19" i="3"/>
  <c r="Q53" i="3"/>
  <c r="O52" i="3" l="1"/>
  <c r="O43" i="3"/>
  <c r="O41" i="3"/>
  <c r="O32" i="3"/>
  <c r="O22" i="3"/>
  <c r="O18" i="3"/>
  <c r="O13" i="3" s="1"/>
  <c r="O14" i="3" s="1"/>
  <c r="O15" i="3" s="1"/>
  <c r="O16" i="3" s="1"/>
  <c r="O17" i="3" s="1"/>
  <c r="O54" i="3" l="1"/>
  <c r="E51" i="3"/>
  <c r="Q51" i="3" s="1"/>
  <c r="P52" i="3" l="1"/>
  <c r="P43" i="3"/>
  <c r="P41" i="3"/>
  <c r="P32" i="3"/>
  <c r="P22" i="3"/>
  <c r="P18" i="3"/>
  <c r="P54" i="3" l="1"/>
  <c r="P13" i="3"/>
  <c r="P14" i="3" l="1"/>
  <c r="N52" i="3"/>
  <c r="Q52" i="3" s="1"/>
  <c r="M43" i="3"/>
  <c r="M41" i="3"/>
  <c r="M32" i="3"/>
  <c r="M22" i="3"/>
  <c r="M18" i="3"/>
  <c r="P15" i="3" l="1"/>
  <c r="M13" i="3"/>
  <c r="M14" i="3" s="1"/>
  <c r="M15" i="3" s="1"/>
  <c r="M16" i="3" s="1"/>
  <c r="M17" i="3" s="1"/>
  <c r="M54" i="3"/>
  <c r="L43" i="3"/>
  <c r="L41" i="3"/>
  <c r="L32" i="3"/>
  <c r="L22" i="3"/>
  <c r="L18" i="3"/>
  <c r="P16" i="3" l="1"/>
  <c r="L13" i="3"/>
  <c r="L54" i="3"/>
  <c r="P17" i="3" l="1"/>
  <c r="L14" i="3"/>
  <c r="D54" i="3"/>
  <c r="D17" i="3"/>
  <c r="D13" i="3" s="1"/>
  <c r="L15" i="3" l="1"/>
  <c r="N18" i="3"/>
  <c r="K43" i="3"/>
  <c r="K41" i="3"/>
  <c r="K32" i="3"/>
  <c r="K22" i="3"/>
  <c r="K18" i="3"/>
  <c r="C18" i="3"/>
  <c r="C41" i="3"/>
  <c r="C54" i="3" l="1"/>
  <c r="L16" i="3"/>
  <c r="C13" i="3"/>
  <c r="K54" i="3"/>
  <c r="K17" i="3"/>
  <c r="L17" i="3" l="1"/>
  <c r="C14" i="3"/>
  <c r="J43" i="3"/>
  <c r="J41" i="3"/>
  <c r="J32" i="3"/>
  <c r="J22" i="3"/>
  <c r="J18" i="3"/>
  <c r="C15" i="3" l="1"/>
  <c r="J17" i="3"/>
  <c r="J54" i="3"/>
  <c r="C16" i="3" l="1"/>
  <c r="N22" i="3"/>
  <c r="N32" i="3"/>
  <c r="C17" i="3" l="1"/>
  <c r="N43" i="3"/>
  <c r="N41" i="3"/>
  <c r="N13" i="3" l="1"/>
  <c r="Q13" i="3" s="1"/>
  <c r="N54" i="3"/>
  <c r="I32" i="3"/>
  <c r="I22" i="3"/>
  <c r="I18" i="3"/>
  <c r="I43" i="3"/>
  <c r="I41" i="3"/>
  <c r="N14" i="3" l="1"/>
  <c r="Q14" i="3" s="1"/>
  <c r="I54" i="3"/>
  <c r="H41" i="3"/>
  <c r="H43" i="3"/>
  <c r="N15" i="3" l="1"/>
  <c r="Q15" i="3" s="1"/>
  <c r="H54" i="3"/>
  <c r="G43" i="3"/>
  <c r="G41" i="3"/>
  <c r="G32" i="3"/>
  <c r="G22" i="3"/>
  <c r="N16" i="3" l="1"/>
  <c r="Q16" i="3" s="1"/>
  <c r="F43" i="3"/>
  <c r="Q43" i="3" s="1"/>
  <c r="F41" i="3"/>
  <c r="Q41" i="3" s="1"/>
  <c r="F32" i="3"/>
  <c r="F22" i="3"/>
  <c r="F18" i="3"/>
  <c r="Q18" i="3" s="1"/>
  <c r="N17" i="3" l="1"/>
  <c r="Q17" i="3" s="1"/>
  <c r="F54" i="3"/>
  <c r="E32" i="3"/>
  <c r="Q32" i="3" s="1"/>
  <c r="E22" i="3"/>
  <c r="Q22" i="3" s="1"/>
  <c r="E54" i="3" l="1"/>
  <c r="B43" i="3" l="1"/>
  <c r="B52" i="3"/>
  <c r="B41" i="3"/>
  <c r="B32" i="3"/>
  <c r="B22" i="3"/>
  <c r="B18" i="3" l="1"/>
  <c r="B54" i="3" l="1"/>
  <c r="G54" i="3" l="1"/>
  <c r="Q54" i="3" s="1"/>
</calcChain>
</file>

<file path=xl/sharedStrings.xml><?xml version="1.0" encoding="utf-8"?>
<sst xmlns="http://schemas.openxmlformats.org/spreadsheetml/2006/main" count="66" uniqueCount="64">
  <si>
    <t>Detalle</t>
  </si>
  <si>
    <t>Total General</t>
  </si>
  <si>
    <t>0211-MINISTERIO DE OBRAS PUBLICAS Y COMUNICACIONES</t>
  </si>
  <si>
    <t>01-MINISTERIO DE OBRAS PUBLICAS Y COMUNICACIONES</t>
  </si>
  <si>
    <t>2-GASTOS</t>
  </si>
  <si>
    <t>2.1-REMUNERACIONES Y CONTRIBUCIONES</t>
  </si>
  <si>
    <t>2.1.1-REMUNERACIONES</t>
  </si>
  <si>
    <t>2.1.2-SOBRESUELDOS</t>
  </si>
  <si>
    <t>2.1.5-CONTRIBUCIONES A LA SEGURIDAD SOCIAL</t>
  </si>
  <si>
    <t>2.2-CONTRATACIÓN DE SERVICIOS</t>
  </si>
  <si>
    <t>2.2.1-SERVICIOS BÁSICOS</t>
  </si>
  <si>
    <t>2.2.3-VIÁTICOS</t>
  </si>
  <si>
    <t>2.2.7-SERVICIOS DE CONSERVACIÓN, REPARACIONES MENORES E INSTALACIONES TEMPORALES</t>
  </si>
  <si>
    <t>2.2.8-OTROS SERVICIOS NO INCLUIDOS EN CONCEPTOS ANTERIORES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</si>
  <si>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</si>
  <si>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</si>
  <si>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</si>
  <si>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</si>
  <si>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</si>
  <si>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</si>
  <si>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</si>
  <si>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</si>
  <si>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2.6-BIENES MUEBLES, INMUEBLES E INTANGIBLES</t>
  </si>
  <si>
    <t>2.6.1-MOBILIARIO Y EQUIPO</t>
  </si>
  <si>
    <t>2.6.3-EQUIPO E INSTRUMENTAL, CIENTÍFICO Y LABORATORIO</t>
  </si>
  <si>
    <t>2.2.6-SEGUROS</t>
  </si>
  <si>
    <t>2.6.4-VEHÍCULOS Y EQUIPO DE TRANSPORTE, TRACCIÓN Y ELEVACIÓN</t>
  </si>
  <si>
    <t>2.6.8 - BIENES INTANGIBLES</t>
  </si>
  <si>
    <t>2.6.9 - EDIFICIOS, ESTRUCTURAS, TIERRAS, TERRENOS Y OBJETOS DE VALOR</t>
  </si>
  <si>
    <t>2.7 - OBRAS</t>
  </si>
  <si>
    <t>2.7.1 - OBRAS EN EDIFICACIONES</t>
  </si>
  <si>
    <t>2.3.4-PRODUCTOS FARMACÉUTICOS</t>
  </si>
  <si>
    <t>2.4-TRANSFERENCIAS CORRIENTES</t>
  </si>
  <si>
    <t>2.4.7-TRANSFERENCIAS CORRIENTES AL SECTOR EXTERNO</t>
  </si>
  <si>
    <t>2.2.9-OTRAS CONTRATACIONES DE SERVICIOS</t>
  </si>
  <si>
    <t>2.2.2-PUBLICIDAD, IMPRESIÓN Y ENCUADERNACIÓN</t>
  </si>
  <si>
    <t>2.2.4-TRANSPORTE Y ALMACENAJE</t>
  </si>
  <si>
    <t>2.2.5-ALQUILERES Y RENTAS</t>
  </si>
  <si>
    <t>2.6.5-MAQUINARIA, OTROS EQUIPOS Y HERRAMIENTAS</t>
  </si>
  <si>
    <t xml:space="preserve"> </t>
  </si>
  <si>
    <t xml:space="preserve"> REPÚBLICA   DOMINICANA</t>
  </si>
  <si>
    <t xml:space="preserve">Ejecución de Gastos y Aplicaciones Financieras </t>
  </si>
  <si>
    <t xml:space="preserve"> En RD$</t>
  </si>
  <si>
    <t>0009-OFICINA NACIONAL DE METEOROLOGIA</t>
  </si>
  <si>
    <t>TOTAL</t>
  </si>
  <si>
    <t>2.6.6-EQUIPOS DE DEFENSA Y SEGURIDAD</t>
  </si>
  <si>
    <t>ENERO</t>
  </si>
  <si>
    <t>PRESUPUESTO INCIAL</t>
  </si>
  <si>
    <t xml:space="preserve">PRESUPUESTO MODIFICADO </t>
  </si>
  <si>
    <t>2.6.2 - MOBILIARIO Y EQUIPO EDUCACIONAL Y RECREATIVO</t>
  </si>
  <si>
    <t>Año 2024</t>
  </si>
  <si>
    <t>FEBRERO</t>
  </si>
  <si>
    <t>MARZO</t>
  </si>
  <si>
    <t>ABRIL</t>
  </si>
  <si>
    <t>MAYO</t>
  </si>
  <si>
    <t>JUNIO</t>
  </si>
  <si>
    <t>JULIO</t>
  </si>
  <si>
    <t>INSTITUTO DOMINICANO DE METEOROLOGÍA</t>
  </si>
  <si>
    <t>AGOSTO</t>
  </si>
  <si>
    <t>PRESUPUESTO COMPLEMENTARIO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</si>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</sst>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_-* #,##0.00\ _€_-;\-* #,##0.00\ _€_-;_-* &quot;-&quot;??\ _€_-;_-@_-"/>
    <numFmt numFmtId="166" formatCode="#,##0.00;[Red]#,##0.00"/>
    <numFmt numFmtId="167" formatCode="#,##0.00\ _€;[Red]#,##0.00\ _€"/>
  </numFmts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color indexed="8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rgb="FFFF0000"/>
      <name val="Palatino Linotype"/>
      <family val="1"/>
    </font>
    <font>
      <sz val="12"/>
      <color theme="1"/>
      <name val="Calibri"/>
      <family val="2"/>
      <scheme val="minor"/>
    </font>
    <font>
      <sz val="12"/>
      <color rgb="FF050974"/>
      <name val="Calibri"/>
      <family val="2"/>
    </font>
    <font>
      <b/>
      <sz val="12"/>
      <color rgb="FF050974"/>
      <name val="Palatino Linotype"/>
      <family val="1"/>
    </font>
    <font>
      <u/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b/>
      <sz val="8"/>
      <color indexed="8"/>
      <name val="Calibri"/>
      <family val="2"/>
    </font>
    <font>
      <sz val="8"/>
      <color indexed="8"/>
      <name val="Calibri"/>
      <family val="2"/>
    </font>
    <font>
      <sz val="8"/>
      <color theme="1"/>
      <name val="Calibri"/>
      <family val="2"/>
      <scheme val="minor"/>
    </font>
    <font>
      <sz val="9"/>
      <color indexed="8"/>
      <name val="Calibri"/>
      <family val="2"/>
    </font>
    <font>
      <b/>
      <sz val="9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name val="Calibri"/>
      <family val="2"/>
      <scheme val="minor"/>
    </font>
    <font>
      <b/>
      <sz val="14"/>
      <color indexed="8"/>
      <name val="Arial"/>
      <family val="2"/>
    </font>
    <font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2" fillId="0" borderId="0"/>
    <xf numFmtId="0" fontId="13" fillId="0" borderId="0"/>
    <xf numFmtId="43" fontId="19" fillId="0" borderId="0" applyFont="0" applyFill="0" applyBorder="0" applyAlignment="0" applyProtection="0"/>
  </cellStyleXfs>
  <cellXfs count="107">
    <xf numFmtId="0" fontId="0" fillId="0" borderId="0" xfId="0"/>
    <xf numFmtId="0" fontId="5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4" fillId="0" borderId="0" xfId="0" applyFont="1"/>
    <xf numFmtId="0" fontId="8" fillId="0" borderId="0" xfId="0" applyFont="1" applyBorder="1" applyAlignment="1">
      <alignment horizontal="left"/>
    </xf>
    <xf numFmtId="0" fontId="9" fillId="0" borderId="0" xfId="0" applyFont="1" applyAlignment="1">
      <alignment horizontal="left"/>
    </xf>
    <xf numFmtId="164" fontId="10" fillId="0" borderId="0" xfId="0" applyNumberFormat="1" applyFont="1" applyFill="1" applyBorder="1" applyAlignment="1">
      <alignment horizontal="right" vertical="center"/>
    </xf>
    <xf numFmtId="49" fontId="7" fillId="0" borderId="0" xfId="0" applyNumberFormat="1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vertical="center"/>
    </xf>
    <xf numFmtId="164" fontId="3" fillId="0" borderId="0" xfId="0" applyNumberFormat="1" applyFont="1" applyBorder="1" applyAlignment="1">
      <alignment vertical="center"/>
    </xf>
    <xf numFmtId="0" fontId="0" fillId="0" borderId="0" xfId="0" applyFill="1"/>
    <xf numFmtId="164" fontId="11" fillId="0" borderId="0" xfId="0" applyNumberFormat="1" applyFont="1" applyFill="1" applyBorder="1" applyAlignment="1">
      <alignment horizontal="right" vertical="center"/>
    </xf>
    <xf numFmtId="164" fontId="4" fillId="0" borderId="0" xfId="0" applyNumberFormat="1" applyFont="1"/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/>
    <xf numFmtId="0" fontId="1" fillId="0" borderId="0" xfId="0" applyFont="1" applyFill="1"/>
    <xf numFmtId="0" fontId="2" fillId="0" borderId="0" xfId="0" applyFont="1" applyBorder="1" applyAlignment="1">
      <alignment vertical="center"/>
    </xf>
    <xf numFmtId="0" fontId="0" fillId="0" borderId="0" xfId="0" applyFont="1"/>
    <xf numFmtId="0" fontId="9" fillId="0" borderId="0" xfId="0" applyFont="1" applyBorder="1" applyAlignment="1"/>
    <xf numFmtId="0" fontId="18" fillId="0" borderId="0" xfId="0" applyFont="1" applyBorder="1" applyAlignment="1"/>
    <xf numFmtId="4" fontId="0" fillId="0" borderId="0" xfId="0" applyNumberFormat="1"/>
    <xf numFmtId="49" fontId="7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4" fillId="0" borderId="0" xfId="0" applyFont="1" applyBorder="1"/>
    <xf numFmtId="0" fontId="8" fillId="0" borderId="0" xfId="0" applyFont="1" applyBorder="1" applyAlignment="1">
      <alignment horizontal="center"/>
    </xf>
    <xf numFmtId="0" fontId="16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0" fillId="0" borderId="0" xfId="0" applyFont="1" applyBorder="1" applyAlignment="1">
      <alignment vertical="center"/>
    </xf>
    <xf numFmtId="0" fontId="0" fillId="0" borderId="0" xfId="0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/>
    <xf numFmtId="0" fontId="0" fillId="0" borderId="0" xfId="0" applyFill="1" applyBorder="1"/>
    <xf numFmtId="0" fontId="5" fillId="0" borderId="0" xfId="0" applyFont="1" applyBorder="1" applyAlignment="1">
      <alignment vertical="center"/>
    </xf>
    <xf numFmtId="0" fontId="5" fillId="0" borderId="0" xfId="0" applyFont="1" applyBorder="1"/>
    <xf numFmtId="0" fontId="1" fillId="0" borderId="0" xfId="0" applyFont="1" applyAlignment="1">
      <alignment horizontal="center" vertical="center"/>
    </xf>
    <xf numFmtId="43" fontId="24" fillId="0" borderId="0" xfId="3" applyFont="1" applyFill="1" applyBorder="1" applyAlignment="1">
      <alignment horizontal="right"/>
    </xf>
    <xf numFmtId="164" fontId="0" fillId="0" borderId="0" xfId="0" applyNumberFormat="1" applyBorder="1" applyAlignment="1">
      <alignment vertical="center" wrapText="1"/>
    </xf>
    <xf numFmtId="43" fontId="3" fillId="0" borderId="0" xfId="3" applyFont="1" applyFill="1" applyBorder="1" applyAlignment="1">
      <alignment horizontal="center" vertical="center" wrapText="1"/>
    </xf>
    <xf numFmtId="166" fontId="20" fillId="0" borderId="0" xfId="1" applyNumberFormat="1" applyFont="1" applyFill="1" applyBorder="1" applyAlignment="1">
      <alignment horizontal="right" vertical="center"/>
    </xf>
    <xf numFmtId="164" fontId="20" fillId="0" borderId="0" xfId="1" applyNumberFormat="1" applyFont="1" applyFill="1" applyBorder="1" applyAlignment="1">
      <alignment horizontal="right" vertical="center"/>
    </xf>
    <xf numFmtId="49" fontId="10" fillId="0" borderId="0" xfId="0" applyNumberFormat="1" applyFont="1" applyFill="1" applyBorder="1" applyAlignment="1">
      <alignment horizontal="left" vertical="center" wrapText="1"/>
    </xf>
    <xf numFmtId="166" fontId="10" fillId="0" borderId="0" xfId="1" applyNumberFormat="1" applyFont="1" applyFill="1" applyBorder="1" applyAlignment="1">
      <alignment horizontal="right" vertical="center"/>
    </xf>
    <xf numFmtId="43" fontId="23" fillId="0" borderId="0" xfId="3" applyFont="1" applyFill="1" applyBorder="1" applyAlignment="1">
      <alignment horizontal="center" vertical="center" wrapText="1"/>
    </xf>
    <xf numFmtId="166" fontId="10" fillId="3" borderId="0" xfId="1" applyNumberFormat="1" applyFont="1" applyFill="1" applyBorder="1" applyAlignment="1">
      <alignment horizontal="right" vertical="center"/>
    </xf>
    <xf numFmtId="164" fontId="0" fillId="0" borderId="0" xfId="0" applyNumberFormat="1" applyBorder="1"/>
    <xf numFmtId="164" fontId="0" fillId="0" borderId="0" xfId="0" applyNumberFormat="1" applyFill="1" applyBorder="1"/>
    <xf numFmtId="0" fontId="1" fillId="0" borderId="0" xfId="0" applyFont="1" applyFill="1" applyBorder="1" applyAlignment="1">
      <alignment horizontal="center" vertical="center"/>
    </xf>
    <xf numFmtId="43" fontId="0" fillId="0" borderId="0" xfId="0" applyNumberFormat="1" applyFill="1" applyBorder="1"/>
    <xf numFmtId="164" fontId="1" fillId="0" borderId="0" xfId="0" applyNumberFormat="1" applyFont="1" applyFill="1" applyBorder="1"/>
    <xf numFmtId="0" fontId="0" fillId="0" borderId="0" xfId="0" applyFont="1" applyFill="1" applyBorder="1"/>
    <xf numFmtId="165" fontId="0" fillId="0" borderId="0" xfId="0" applyNumberFormat="1" applyBorder="1"/>
    <xf numFmtId="0" fontId="25" fillId="2" borderId="1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43" fontId="21" fillId="0" borderId="0" xfId="3" applyFont="1" applyFill="1" applyBorder="1" applyAlignment="1">
      <alignment horizontal="right" vertical="center"/>
    </xf>
    <xf numFmtId="49" fontId="20" fillId="0" borderId="1" xfId="0" applyNumberFormat="1" applyFont="1" applyFill="1" applyBorder="1" applyAlignment="1">
      <alignment horizontal="left" vertical="center"/>
    </xf>
    <xf numFmtId="166" fontId="20" fillId="0" borderId="2" xfId="1" applyNumberFormat="1" applyFont="1" applyFill="1" applyBorder="1" applyAlignment="1">
      <alignment horizontal="right" vertical="center"/>
    </xf>
    <xf numFmtId="164" fontId="20" fillId="0" borderId="2" xfId="1" applyNumberFormat="1" applyFont="1" applyFill="1" applyBorder="1" applyAlignment="1">
      <alignment horizontal="right" vertical="center"/>
    </xf>
    <xf numFmtId="164" fontId="20" fillId="0" borderId="2" xfId="1" applyNumberFormat="1" applyFont="1" applyBorder="1" applyAlignment="1">
      <alignment horizontal="right" vertical="center"/>
    </xf>
    <xf numFmtId="167" fontId="20" fillId="0" borderId="2" xfId="1" applyNumberFormat="1" applyFont="1" applyBorder="1" applyAlignment="1">
      <alignment horizontal="right" vertical="center"/>
    </xf>
    <xf numFmtId="164" fontId="3" fillId="0" borderId="0" xfId="0" applyNumberFormat="1" applyFont="1" applyAlignment="1">
      <alignment vertical="center"/>
    </xf>
    <xf numFmtId="166" fontId="0" fillId="0" borderId="0" xfId="0" applyNumberFormat="1" applyBorder="1" applyAlignment="1">
      <alignment vertical="center"/>
    </xf>
    <xf numFmtId="43" fontId="22" fillId="0" borderId="0" xfId="3" applyFont="1" applyFill="1" applyBorder="1" applyAlignment="1">
      <alignment horizontal="right" vertical="center"/>
    </xf>
    <xf numFmtId="43" fontId="23" fillId="0" borderId="0" xfId="3" applyNumberFormat="1" applyFont="1" applyFill="1" applyBorder="1" applyAlignment="1">
      <alignment horizontal="center" vertical="center" wrapText="1"/>
    </xf>
    <xf numFmtId="43" fontId="22" fillId="0" borderId="0" xfId="3" applyFont="1" applyFill="1" applyBorder="1" applyAlignment="1">
      <alignment horizontal="right"/>
    </xf>
    <xf numFmtId="166" fontId="22" fillId="0" borderId="0" xfId="3" applyNumberFormat="1" applyFont="1" applyFill="1" applyBorder="1" applyAlignment="1">
      <alignment horizontal="right" vertical="center"/>
    </xf>
    <xf numFmtId="166" fontId="3" fillId="0" borderId="0" xfId="0" applyNumberFormat="1" applyFont="1" applyFill="1" applyBorder="1" applyAlignment="1">
      <alignment vertical="center"/>
    </xf>
    <xf numFmtId="49" fontId="20" fillId="0" borderId="0" xfId="0" applyNumberFormat="1" applyFont="1" applyFill="1" applyBorder="1" applyAlignment="1">
      <alignment horizontal="left" vertical="center"/>
    </xf>
    <xf numFmtId="43" fontId="21" fillId="0" borderId="0" xfId="3" applyFont="1" applyFill="1" applyAlignment="1">
      <alignment horizontal="right" vertical="center"/>
    </xf>
    <xf numFmtId="43" fontId="21" fillId="0" borderId="0" xfId="3" applyFont="1" applyFill="1" applyAlignment="1">
      <alignment horizontal="right"/>
    </xf>
    <xf numFmtId="164" fontId="3" fillId="0" borderId="0" xfId="0" applyNumberFormat="1" applyFont="1" applyFill="1" applyAlignment="1">
      <alignment vertical="center"/>
    </xf>
    <xf numFmtId="49" fontId="20" fillId="0" borderId="0" xfId="0" applyNumberFormat="1" applyFont="1" applyFill="1" applyBorder="1" applyAlignment="1">
      <alignment horizontal="left" vertical="center" wrapText="1"/>
    </xf>
    <xf numFmtId="167" fontId="21" fillId="0" borderId="0" xfId="3" applyNumberFormat="1" applyFont="1" applyFill="1" applyBorder="1" applyAlignment="1">
      <alignment horizontal="right" vertical="center"/>
    </xf>
    <xf numFmtId="166" fontId="21" fillId="0" borderId="0" xfId="3" applyNumberFormat="1" applyFont="1" applyFill="1" applyBorder="1" applyAlignment="1">
      <alignment horizontal="right" vertical="center"/>
    </xf>
    <xf numFmtId="164" fontId="3" fillId="0" borderId="2" xfId="0" applyNumberFormat="1" applyFont="1" applyBorder="1" applyAlignment="1">
      <alignment vertical="center"/>
    </xf>
    <xf numFmtId="164" fontId="1" fillId="0" borderId="3" xfId="0" applyNumberFormat="1" applyFont="1" applyBorder="1" applyAlignment="1">
      <alignment vertical="center"/>
    </xf>
    <xf numFmtId="164" fontId="20" fillId="0" borderId="0" xfId="1" applyNumberFormat="1" applyFont="1" applyBorder="1" applyAlignment="1">
      <alignment horizontal="right" vertical="center"/>
    </xf>
    <xf numFmtId="167" fontId="20" fillId="0" borderId="0" xfId="1" applyNumberFormat="1" applyFont="1" applyBorder="1" applyAlignment="1">
      <alignment horizontal="right" vertical="center"/>
    </xf>
    <xf numFmtId="164" fontId="1" fillId="0" borderId="0" xfId="0" applyNumberFormat="1" applyFont="1" applyBorder="1" applyAlignment="1">
      <alignment vertical="center"/>
    </xf>
    <xf numFmtId="0" fontId="27" fillId="0" borderId="0" xfId="0" applyFont="1" applyBorder="1"/>
    <xf numFmtId="0" fontId="28" fillId="0" borderId="0" xfId="0" applyFont="1" applyBorder="1" applyAlignment="1">
      <alignment horizontal="center"/>
    </xf>
    <xf numFmtId="0" fontId="27" fillId="0" borderId="0" xfId="0" applyFont="1" applyBorder="1" applyAlignment="1">
      <alignment vertical="center"/>
    </xf>
    <xf numFmtId="164" fontId="2" fillId="0" borderId="0" xfId="0" applyNumberFormat="1" applyFont="1" applyFill="1" applyBorder="1" applyAlignment="1">
      <alignment vertical="center"/>
    </xf>
    <xf numFmtId="0" fontId="26" fillId="0" borderId="0" xfId="0" applyFont="1" applyBorder="1" applyAlignment="1">
      <alignment horizontal="center"/>
    </xf>
    <xf numFmtId="49" fontId="29" fillId="0" borderId="0" xfId="0" applyNumberFormat="1" applyFont="1" applyFill="1" applyBorder="1" applyAlignment="1">
      <alignment horizontal="left" vertical="center"/>
    </xf>
    <xf numFmtId="0" fontId="27" fillId="0" borderId="0" xfId="0" applyFont="1"/>
    <xf numFmtId="0" fontId="30" fillId="0" borderId="0" xfId="0" applyNumberFormat="1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0" xfId="0" applyFont="1" applyAlignment="1"/>
    <xf numFmtId="0" fontId="30" fillId="0" borderId="0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26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4">
    <cellStyle name="Millares" xfId="3" builtinId="3"/>
    <cellStyle name="Normal" xfId="0" builtinId="0"/>
    <cellStyle name="Normal 2" xfId="1"/>
    <cellStyle name="Normal 3" xfId="2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742951</xdr:colOff>
      <xdr:row>5</xdr:row>
      <xdr:rowOff>114300</xdr:rowOff>
    </xdr:from>
    <xdr:to>
      <xdr:col>16</xdr:col>
      <xdr:colOff>1220328</xdr:colOff>
      <xdr:row>5</xdr:row>
      <xdr:rowOff>117167</xdr:rowOff>
    </xdr:to>
    <xdr:pic>
      <xdr:nvPicPr>
        <xdr:cNvPr id="9" name="0 Imagen" descr="Onamet Transparente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29726" y="114300"/>
          <a:ext cx="1079754" cy="28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291715</xdr:colOff>
      <xdr:row>4</xdr:row>
      <xdr:rowOff>247650</xdr:rowOff>
    </xdr:from>
    <xdr:to>
      <xdr:col>8</xdr:col>
      <xdr:colOff>510887</xdr:colOff>
      <xdr:row>4</xdr:row>
      <xdr:rowOff>259195</xdr:rowOff>
    </xdr:to>
    <xdr:sp macro="" textlink="">
      <xdr:nvSpPr>
        <xdr:cNvPr id="1037" name="Line 13"/>
        <xdr:cNvSpPr>
          <a:spLocks noChangeShapeType="1"/>
        </xdr:cNvSpPr>
      </xdr:nvSpPr>
      <xdr:spPr bwMode="auto">
        <a:xfrm flipV="1">
          <a:off x="7283065" y="1123950"/>
          <a:ext cx="1038322" cy="11545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170582</xdr:colOff>
      <xdr:row>0</xdr:row>
      <xdr:rowOff>9525</xdr:rowOff>
    </xdr:from>
    <xdr:to>
      <xdr:col>8</xdr:col>
      <xdr:colOff>781914</xdr:colOff>
      <xdr:row>3</xdr:row>
      <xdr:rowOff>250462</xdr:rowOff>
    </xdr:to>
    <xdr:pic>
      <xdr:nvPicPr>
        <xdr:cNvPr id="25" name="image2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1932" y="9525"/>
          <a:ext cx="1430482" cy="8314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752474</xdr:colOff>
      <xdr:row>2</xdr:row>
      <xdr:rowOff>85724</xdr:rowOff>
    </xdr:from>
    <xdr:to>
      <xdr:col>15</xdr:col>
      <xdr:colOff>581024</xdr:colOff>
      <xdr:row>3</xdr:row>
      <xdr:rowOff>47624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10172699" y="666749"/>
          <a:ext cx="6381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1440" tIns="45720" rIns="91440" bIns="45720" anchor="t" upright="1"/>
        <a:lstStyle/>
        <a:p>
          <a:pPr>
            <a:spcAft>
              <a:spcPts val="0"/>
            </a:spcAft>
          </a:pP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3"/>
  <sheetViews>
    <sheetView tabSelected="1" topLeftCell="A10" zoomScale="50" zoomScaleNormal="50" zoomScaleSheetLayoutView="50" workbookViewId="0">
      <selection activeCell="I12" sqref="I12"/>
    </sheetView>
  </sheetViews>
  <sheetFormatPr baseColWidth="10" defaultColWidth="9.140625" defaultRowHeight="15" x14ac:dyDescent="0.25"/>
  <cols>
    <col min="1" max="1" width="29.28515625" customWidth="1"/>
    <col min="2" max="2" width="13" customWidth="1"/>
    <col min="3" max="3" width="14.28515625" customWidth="1"/>
    <col min="4" max="4" width="11.42578125" customWidth="1"/>
    <col min="5" max="5" width="12.28515625" customWidth="1"/>
    <col min="6" max="6" width="12.28515625" bestFit="1" customWidth="1"/>
    <col min="7" max="7" width="12.28515625" customWidth="1"/>
    <col min="8" max="9" width="12.28515625" bestFit="1" customWidth="1"/>
    <col min="10" max="10" width="12.28515625" customWidth="1"/>
    <col min="11" max="11" width="12.42578125" bestFit="1" customWidth="1"/>
    <col min="12" max="13" width="12.140625" customWidth="1"/>
    <col min="14" max="14" width="12.42578125" bestFit="1" customWidth="1"/>
    <col min="15" max="15" width="12.140625" customWidth="1"/>
    <col min="16" max="16" width="13.7109375" customWidth="1"/>
    <col min="17" max="17" width="19.140625" customWidth="1"/>
    <col min="18" max="18" width="13.85546875" customWidth="1"/>
    <col min="19" max="19" width="13.28515625" customWidth="1"/>
    <col min="20" max="20" width="16.28515625" customWidth="1"/>
  </cols>
  <sheetData>
    <row r="1" spans="1:21" x14ac:dyDescent="0.25">
      <c r="A1" s="14"/>
      <c r="B1" s="14"/>
      <c r="C1" s="14"/>
      <c r="D1" s="14"/>
      <c r="E1" s="14"/>
      <c r="F1" s="14"/>
      <c r="G1" s="33"/>
      <c r="H1" s="33"/>
      <c r="I1" s="25"/>
      <c r="J1" s="16"/>
      <c r="K1" s="16"/>
      <c r="L1" s="14"/>
      <c r="M1" s="14"/>
      <c r="N1" s="14"/>
      <c r="O1" s="14"/>
      <c r="P1" s="14"/>
    </row>
    <row r="2" spans="1:21" ht="15.75" x14ac:dyDescent="0.25">
      <c r="A2" s="14"/>
      <c r="B2" s="15"/>
      <c r="C2" s="15"/>
      <c r="D2" s="15"/>
      <c r="E2" s="15"/>
      <c r="F2" s="15"/>
      <c r="G2" s="33"/>
      <c r="H2" s="33"/>
      <c r="I2" s="25"/>
      <c r="J2" s="34"/>
      <c r="K2" s="34"/>
      <c r="L2" s="15"/>
      <c r="M2" s="15"/>
      <c r="N2" s="15"/>
      <c r="O2" s="14"/>
      <c r="P2" s="14"/>
    </row>
    <row r="3" spans="1:21" ht="15.75" x14ac:dyDescent="0.25">
      <c r="A3" s="14"/>
      <c r="B3" s="15"/>
      <c r="C3" s="15"/>
      <c r="D3" s="15"/>
      <c r="E3" s="15"/>
      <c r="F3" s="15"/>
      <c r="G3" s="32"/>
      <c r="H3" s="33"/>
      <c r="I3" s="25"/>
      <c r="J3" s="34"/>
      <c r="K3" s="34"/>
      <c r="L3" s="15"/>
      <c r="M3" s="15"/>
      <c r="N3" s="15"/>
      <c r="O3" s="14"/>
      <c r="P3" s="14"/>
    </row>
    <row r="4" spans="1:21" ht="22.5" customHeight="1" x14ac:dyDescent="0.25">
      <c r="A4" s="101"/>
      <c r="B4" s="101"/>
      <c r="C4" s="101"/>
      <c r="D4" s="101"/>
      <c r="E4" s="28"/>
      <c r="F4" s="28"/>
      <c r="G4" s="33"/>
      <c r="H4" s="33"/>
      <c r="I4" s="25"/>
      <c r="J4" s="35"/>
      <c r="K4" s="35"/>
      <c r="L4" s="28"/>
      <c r="M4" s="28"/>
      <c r="N4" s="28"/>
      <c r="O4" s="14"/>
      <c r="P4" s="14"/>
    </row>
    <row r="5" spans="1:21" ht="21" customHeight="1" x14ac:dyDescent="0.25">
      <c r="A5" s="104" t="s">
        <v>40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</row>
    <row r="6" spans="1:21" ht="24.75" customHeight="1" x14ac:dyDescent="0.25">
      <c r="A6" s="103" t="s">
        <v>57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</row>
    <row r="7" spans="1:21" ht="7.5" customHeight="1" x14ac:dyDescent="0.25">
      <c r="A7" s="105" t="s">
        <v>50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</row>
    <row r="8" spans="1:21" ht="15.75" customHeight="1" x14ac:dyDescent="0.25">
      <c r="A8" s="105"/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</row>
    <row r="9" spans="1:21" ht="15.75" customHeight="1" x14ac:dyDescent="0.25">
      <c r="A9" s="105" t="s">
        <v>41</v>
      </c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</row>
    <row r="10" spans="1:21" ht="18.75" customHeight="1" x14ac:dyDescent="0.25">
      <c r="A10" s="106" t="s">
        <v>42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3"/>
    </row>
    <row r="11" spans="1:21" ht="19.5" thickBot="1" x14ac:dyDescent="0.3">
      <c r="A11" s="29"/>
      <c r="B11" s="29"/>
      <c r="C11" s="29"/>
      <c r="D11" s="29"/>
      <c r="E11" s="45"/>
      <c r="F11" s="29"/>
      <c r="G11" s="47"/>
      <c r="H11" s="38"/>
      <c r="I11" s="39"/>
      <c r="J11" s="19"/>
      <c r="K11" s="19"/>
      <c r="L11" s="29" t="s">
        <v>39</v>
      </c>
      <c r="M11" s="29"/>
      <c r="N11" s="23"/>
      <c r="O11" s="16"/>
      <c r="P11" s="14"/>
    </row>
    <row r="12" spans="1:21" ht="41.25" customHeight="1" thickBot="1" x14ac:dyDescent="0.3">
      <c r="A12" s="62" t="s">
        <v>0</v>
      </c>
      <c r="B12" s="63" t="s">
        <v>47</v>
      </c>
      <c r="C12" s="63" t="s">
        <v>59</v>
      </c>
      <c r="D12" s="63" t="s">
        <v>48</v>
      </c>
      <c r="E12" s="63" t="s">
        <v>46</v>
      </c>
      <c r="F12" s="63" t="s">
        <v>51</v>
      </c>
      <c r="G12" s="63" t="s">
        <v>52</v>
      </c>
      <c r="H12" s="63" t="s">
        <v>53</v>
      </c>
      <c r="I12" s="63" t="s">
        <v>54</v>
      </c>
      <c r="J12" s="63" t="s">
        <v>55</v>
      </c>
      <c r="K12" s="63" t="s">
        <v>56</v>
      </c>
      <c r="L12" s="63" t="s">
        <v>58</v>
      </c>
      <c r="M12" s="63" t="s">
        <v>60</v>
      </c>
      <c r="N12" s="63" t="s">
        <v>61</v>
      </c>
      <c r="O12" s="63" t="s">
        <v>62</v>
      </c>
      <c r="P12" s="63" t="s">
        <v>63</v>
      </c>
      <c r="Q12" s="64" t="s">
        <v>44</v>
      </c>
      <c r="R12" s="33"/>
      <c r="S12" s="25"/>
      <c r="T12" s="19"/>
      <c r="U12" s="19"/>
    </row>
    <row r="13" spans="1:21" x14ac:dyDescent="0.25">
      <c r="A13" s="78" t="s">
        <v>1</v>
      </c>
      <c r="B13" s="48">
        <v>245998207</v>
      </c>
      <c r="C13" s="49">
        <f>+C18+C22+C32+C41+C43+C52</f>
        <v>20000000</v>
      </c>
      <c r="D13" s="49">
        <f>+D17</f>
        <v>1463500</v>
      </c>
      <c r="E13" s="65">
        <v>14414060.27</v>
      </c>
      <c r="F13" s="65">
        <v>19046262.390000001</v>
      </c>
      <c r="G13" s="65">
        <v>18199242.27</v>
      </c>
      <c r="H13" s="65">
        <v>17525089.190000001</v>
      </c>
      <c r="I13" s="79">
        <v>22274614.670000002</v>
      </c>
      <c r="J13" s="79">
        <v>17879751.18</v>
      </c>
      <c r="K13" s="80">
        <v>15852287.52</v>
      </c>
      <c r="L13" s="80">
        <f>+L18+L22+L32+L41+L43+L52</f>
        <v>20043482.330000002</v>
      </c>
      <c r="M13" s="80">
        <f>+M18+M22+M32+M41+M43+M52</f>
        <v>15687629.75</v>
      </c>
      <c r="N13" s="80">
        <f>+N18+N22+N32+N41+N43+N52</f>
        <v>21618295.770000003</v>
      </c>
      <c r="O13" s="80">
        <f>+O18+O22+O32+O41+O43+O52</f>
        <v>27369241.690000001</v>
      </c>
      <c r="P13" s="80">
        <f>+P18+P22+P32+P41+P43+P52</f>
        <v>34621460.220000006</v>
      </c>
      <c r="Q13" s="81">
        <f t="shared" ref="Q13:Q18" si="0">+E13+F13+G13+H13+I13+J13+K13+L13+M13+N13+O13+P13</f>
        <v>244531417.25</v>
      </c>
      <c r="R13" s="71"/>
      <c r="S13" s="25"/>
      <c r="T13" s="36"/>
      <c r="U13" s="36"/>
    </row>
    <row r="14" spans="1:21" ht="24.75" customHeight="1" x14ac:dyDescent="0.25">
      <c r="A14" s="51" t="s">
        <v>2</v>
      </c>
      <c r="B14" s="48">
        <v>245998207</v>
      </c>
      <c r="C14" s="52">
        <f>+C13</f>
        <v>20000000</v>
      </c>
      <c r="D14" s="52">
        <v>1463500</v>
      </c>
      <c r="E14" s="73">
        <v>14414060.27</v>
      </c>
      <c r="F14" s="73">
        <v>19046262.390000001</v>
      </c>
      <c r="G14" s="73">
        <v>18199242.27</v>
      </c>
      <c r="H14" s="73">
        <v>17525089.190000001</v>
      </c>
      <c r="I14" s="73">
        <v>22274614.670000002</v>
      </c>
      <c r="J14" s="73">
        <v>17879751.18</v>
      </c>
      <c r="K14" s="75">
        <v>15852287.52</v>
      </c>
      <c r="L14" s="75">
        <f t="shared" ref="L14:N17" si="1">+L13</f>
        <v>20043482.330000002</v>
      </c>
      <c r="M14" s="75">
        <f t="shared" ref="M14" si="2">+M13</f>
        <v>15687629.75</v>
      </c>
      <c r="N14" s="75">
        <f t="shared" si="1"/>
        <v>21618295.770000003</v>
      </c>
      <c r="O14" s="75">
        <f t="shared" ref="O14:P14" si="3">+O13</f>
        <v>27369241.690000001</v>
      </c>
      <c r="P14" s="75">
        <f t="shared" si="3"/>
        <v>34621460.220000006</v>
      </c>
      <c r="Q14" s="9">
        <f t="shared" si="0"/>
        <v>244531417.25</v>
      </c>
      <c r="R14" s="50"/>
      <c r="S14" s="56"/>
      <c r="T14" s="57"/>
      <c r="U14" s="40"/>
    </row>
    <row r="15" spans="1:21" ht="28.5" customHeight="1" x14ac:dyDescent="0.25">
      <c r="A15" s="51" t="s">
        <v>3</v>
      </c>
      <c r="B15" s="48">
        <v>245998207</v>
      </c>
      <c r="C15" s="52">
        <f t="shared" ref="C15:C17" si="4">+C14</f>
        <v>20000000</v>
      </c>
      <c r="D15" s="52">
        <v>1463500</v>
      </c>
      <c r="E15" s="73">
        <v>14414060.27</v>
      </c>
      <c r="F15" s="73">
        <v>19046262.390000001</v>
      </c>
      <c r="G15" s="73">
        <v>18199242.27</v>
      </c>
      <c r="H15" s="73">
        <v>17525089.190000001</v>
      </c>
      <c r="I15" s="73">
        <v>22274614.670000002</v>
      </c>
      <c r="J15" s="73">
        <v>17879751.18</v>
      </c>
      <c r="K15" s="75">
        <v>15852287.52</v>
      </c>
      <c r="L15" s="75">
        <f t="shared" si="1"/>
        <v>20043482.330000002</v>
      </c>
      <c r="M15" s="75">
        <f t="shared" ref="M15" si="5">+M14</f>
        <v>15687629.75</v>
      </c>
      <c r="N15" s="75">
        <f t="shared" si="1"/>
        <v>21618295.770000003</v>
      </c>
      <c r="O15" s="75">
        <f t="shared" ref="O15:P15" si="6">+O14</f>
        <v>27369241.690000001</v>
      </c>
      <c r="P15" s="75">
        <f t="shared" si="6"/>
        <v>34621460.220000006</v>
      </c>
      <c r="Q15" s="9">
        <f t="shared" si="0"/>
        <v>244531417.25</v>
      </c>
      <c r="R15" s="50"/>
      <c r="S15" s="56"/>
      <c r="T15" s="42"/>
      <c r="U15" s="25"/>
    </row>
    <row r="16" spans="1:21" ht="22.5" customHeight="1" x14ac:dyDescent="0.25">
      <c r="A16" s="51" t="s">
        <v>43</v>
      </c>
      <c r="B16" s="48">
        <v>245998207</v>
      </c>
      <c r="C16" s="52">
        <f t="shared" si="4"/>
        <v>20000000</v>
      </c>
      <c r="D16" s="52">
        <v>1463500</v>
      </c>
      <c r="E16" s="73">
        <v>14414060.27</v>
      </c>
      <c r="F16" s="73">
        <v>19046262.390000001</v>
      </c>
      <c r="G16" s="73">
        <v>18199242.27</v>
      </c>
      <c r="H16" s="73">
        <v>17525089.190000001</v>
      </c>
      <c r="I16" s="73">
        <v>22274614.670000002</v>
      </c>
      <c r="J16" s="73">
        <v>17879751.18</v>
      </c>
      <c r="K16" s="75">
        <v>15852287.52</v>
      </c>
      <c r="L16" s="75">
        <f t="shared" si="1"/>
        <v>20043482.330000002</v>
      </c>
      <c r="M16" s="75">
        <f t="shared" ref="M16" si="7">+M15</f>
        <v>15687629.75</v>
      </c>
      <c r="N16" s="75">
        <f t="shared" si="1"/>
        <v>21618295.770000003</v>
      </c>
      <c r="O16" s="75">
        <f t="shared" ref="O16:P16" si="8">+O15</f>
        <v>27369241.690000001</v>
      </c>
      <c r="P16" s="75">
        <f t="shared" si="8"/>
        <v>34621460.220000006</v>
      </c>
      <c r="Q16" s="9">
        <f t="shared" si="0"/>
        <v>244531417.25</v>
      </c>
      <c r="R16" s="46"/>
      <c r="S16" s="56"/>
      <c r="T16" s="42"/>
      <c r="U16" s="25"/>
    </row>
    <row r="17" spans="1:21" x14ac:dyDescent="0.25">
      <c r="A17" s="51" t="s">
        <v>4</v>
      </c>
      <c r="B17" s="48">
        <v>245998207</v>
      </c>
      <c r="C17" s="52">
        <f t="shared" si="4"/>
        <v>20000000</v>
      </c>
      <c r="D17" s="52">
        <f>+D18+D22+D32+D41+D43+D52</f>
        <v>1463500</v>
      </c>
      <c r="E17" s="73">
        <v>14414060.27</v>
      </c>
      <c r="F17" s="73">
        <v>19046262.390000001</v>
      </c>
      <c r="G17" s="73">
        <v>18199242.27</v>
      </c>
      <c r="H17" s="73">
        <v>17525089.190000001</v>
      </c>
      <c r="I17" s="73">
        <v>22274614.670000002</v>
      </c>
      <c r="J17" s="73">
        <f>+J18+J22+J32+J41+J43+J52</f>
        <v>17879751.18</v>
      </c>
      <c r="K17" s="73">
        <f>+K18+K22+K32+K41+K43+K52</f>
        <v>15852287.519999998</v>
      </c>
      <c r="L17" s="75">
        <f t="shared" si="1"/>
        <v>20043482.330000002</v>
      </c>
      <c r="M17" s="75">
        <f t="shared" ref="M17" si="9">+M16</f>
        <v>15687629.75</v>
      </c>
      <c r="N17" s="75">
        <f t="shared" si="1"/>
        <v>21618295.770000003</v>
      </c>
      <c r="O17" s="75">
        <f t="shared" ref="O17:P17" si="10">+O16</f>
        <v>27369241.690000001</v>
      </c>
      <c r="P17" s="75">
        <f t="shared" si="10"/>
        <v>34621460.220000006</v>
      </c>
      <c r="Q17" s="9">
        <f t="shared" si="0"/>
        <v>244531417.25</v>
      </c>
      <c r="R17" s="46"/>
      <c r="S17" s="56"/>
      <c r="T17" s="42"/>
      <c r="U17" s="25"/>
    </row>
    <row r="18" spans="1:21" s="17" customFormat="1" ht="21" customHeight="1" x14ac:dyDescent="0.25">
      <c r="A18" s="82" t="s">
        <v>5</v>
      </c>
      <c r="B18" s="48">
        <f>+B19+B20+B21</f>
        <v>191836407</v>
      </c>
      <c r="C18" s="49">
        <f>+C19+C20+C21</f>
        <v>17363494</v>
      </c>
      <c r="D18" s="49">
        <v>0</v>
      </c>
      <c r="E18" s="65">
        <v>13767703.83</v>
      </c>
      <c r="F18" s="65">
        <f>+F19+F20+F21</f>
        <v>14079114.26</v>
      </c>
      <c r="G18" s="65">
        <v>14070610.4</v>
      </c>
      <c r="H18" s="65">
        <v>14080110.4</v>
      </c>
      <c r="I18" s="65">
        <f t="shared" ref="I18:N18" si="11">+I19+I20+I21</f>
        <v>13711853.68</v>
      </c>
      <c r="J18" s="65">
        <f t="shared" si="11"/>
        <v>13853492.6</v>
      </c>
      <c r="K18" s="83">
        <f t="shared" si="11"/>
        <v>13971838.399999999</v>
      </c>
      <c r="L18" s="83">
        <f t="shared" si="11"/>
        <v>14016461.449999999</v>
      </c>
      <c r="M18" s="83">
        <f t="shared" si="11"/>
        <v>14040523.57</v>
      </c>
      <c r="N18" s="83">
        <f t="shared" si="11"/>
        <v>14203975.57</v>
      </c>
      <c r="O18" s="83">
        <f t="shared" ref="O18:P18" si="12">+O19+O20+O21</f>
        <v>25589777.300000001</v>
      </c>
      <c r="P18" s="83">
        <f t="shared" si="12"/>
        <v>25723977.16</v>
      </c>
      <c r="Q18" s="9">
        <f t="shared" si="0"/>
        <v>191109438.62</v>
      </c>
      <c r="R18" s="46"/>
      <c r="S18" s="58"/>
      <c r="T18" s="42"/>
      <c r="U18" s="25"/>
    </row>
    <row r="19" spans="1:21" x14ac:dyDescent="0.25">
      <c r="A19" s="51" t="s">
        <v>6</v>
      </c>
      <c r="B19" s="74">
        <v>157820000</v>
      </c>
      <c r="C19" s="52">
        <v>0</v>
      </c>
      <c r="D19" s="52">
        <v>0</v>
      </c>
      <c r="E19" s="73">
        <v>11251206.869999999</v>
      </c>
      <c r="F19" s="73">
        <v>11417540.199999999</v>
      </c>
      <c r="G19" s="73">
        <v>11426206.869999999</v>
      </c>
      <c r="H19" s="73">
        <v>11426206.869999999</v>
      </c>
      <c r="I19" s="73">
        <v>11294206.869999999</v>
      </c>
      <c r="J19" s="73">
        <v>11259206.869999999</v>
      </c>
      <c r="K19" s="73">
        <v>11346206.869999999</v>
      </c>
      <c r="L19" s="73">
        <v>11398894.92</v>
      </c>
      <c r="M19" s="73">
        <v>11408654.560000001</v>
      </c>
      <c r="N19" s="73">
        <v>11583056.82</v>
      </c>
      <c r="O19" s="73">
        <v>22917130.09</v>
      </c>
      <c r="P19" s="73">
        <v>11899026.210000001</v>
      </c>
      <c r="Q19" s="9">
        <f t="shared" ref="Q19:Q52" si="13">+P19+O19+N19+M19+L19+K19+J19+I19+H19+G19+F19+E19</f>
        <v>148627544.02000001</v>
      </c>
      <c r="R19" s="46"/>
      <c r="S19" s="56"/>
      <c r="T19" s="42"/>
      <c r="U19" s="25"/>
    </row>
    <row r="20" spans="1:21" ht="26.25" customHeight="1" x14ac:dyDescent="0.25">
      <c r="A20" s="51" t="s">
        <v>7</v>
      </c>
      <c r="B20" s="53">
        <v>17008000</v>
      </c>
      <c r="C20" s="52">
        <v>17363494</v>
      </c>
      <c r="D20" s="52">
        <v>0</v>
      </c>
      <c r="E20" s="73">
        <v>801040</v>
      </c>
      <c r="F20" s="73">
        <v>919540</v>
      </c>
      <c r="G20" s="73">
        <v>901040</v>
      </c>
      <c r="H20" s="73">
        <v>910540</v>
      </c>
      <c r="I20" s="73">
        <v>856040</v>
      </c>
      <c r="J20" s="73">
        <v>876540</v>
      </c>
      <c r="K20" s="73">
        <v>894540</v>
      </c>
      <c r="L20" s="75">
        <v>882640</v>
      </c>
      <c r="M20" s="75">
        <v>911140</v>
      </c>
      <c r="N20" s="75">
        <v>897720</v>
      </c>
      <c r="O20" s="75">
        <v>940720</v>
      </c>
      <c r="P20" s="75">
        <v>12099773.34</v>
      </c>
      <c r="Q20" s="9">
        <f t="shared" si="13"/>
        <v>21891273.34</v>
      </c>
      <c r="R20" s="46"/>
      <c r="S20" s="59"/>
      <c r="T20" s="41"/>
      <c r="U20" s="25"/>
    </row>
    <row r="21" spans="1:21" ht="21.75" customHeight="1" x14ac:dyDescent="0.25">
      <c r="A21" s="51" t="s">
        <v>8</v>
      </c>
      <c r="B21" s="53">
        <v>17008407</v>
      </c>
      <c r="C21" s="52">
        <v>0</v>
      </c>
      <c r="D21" s="52">
        <v>0</v>
      </c>
      <c r="E21" s="73">
        <v>1715456.96</v>
      </c>
      <c r="F21" s="73">
        <v>1742034.06</v>
      </c>
      <c r="G21" s="73">
        <v>1743363.53</v>
      </c>
      <c r="H21" s="73">
        <v>1743363.53</v>
      </c>
      <c r="I21" s="73">
        <v>1561606.81</v>
      </c>
      <c r="J21" s="73">
        <v>1717745.73</v>
      </c>
      <c r="K21" s="73">
        <v>1731091.53</v>
      </c>
      <c r="L21" s="73">
        <v>1734926.53</v>
      </c>
      <c r="M21" s="73">
        <v>1720729.01</v>
      </c>
      <c r="N21" s="73">
        <v>1723198.75</v>
      </c>
      <c r="O21" s="75">
        <v>1731927.21</v>
      </c>
      <c r="P21" s="75">
        <v>1725177.61</v>
      </c>
      <c r="Q21" s="9">
        <f t="shared" si="13"/>
        <v>20590621.259999998</v>
      </c>
      <c r="R21" s="46"/>
      <c r="S21" s="41"/>
      <c r="T21" s="42"/>
      <c r="U21" s="37"/>
    </row>
    <row r="22" spans="1:21" s="17" customFormat="1" ht="19.5" customHeight="1" x14ac:dyDescent="0.25">
      <c r="A22" s="82" t="s">
        <v>9</v>
      </c>
      <c r="B22" s="48">
        <f>+B23+B24+B25+B26+B27+B28+B29+B30+B31</f>
        <v>21206695</v>
      </c>
      <c r="C22" s="49">
        <v>0</v>
      </c>
      <c r="D22" s="49">
        <v>0</v>
      </c>
      <c r="E22" s="65">
        <f>+E23+E24+E25+E26+E27+E28+E30+E31</f>
        <v>543548.93999999994</v>
      </c>
      <c r="F22" s="65">
        <f>+F23+F24+F25+F26+F27+F28+F29+F30+F31</f>
        <v>1087375.68</v>
      </c>
      <c r="G22" s="65">
        <f>+G23+G24+G25+G26+G27+G28+G29+G30+G31</f>
        <v>611745.12</v>
      </c>
      <c r="H22" s="65">
        <v>483449.62</v>
      </c>
      <c r="I22" s="65">
        <f t="shared" ref="I22:N22" si="14">+I23+I24+I25+I26+I27+I28+I29+I30+I31</f>
        <v>976417.54</v>
      </c>
      <c r="J22" s="65">
        <f t="shared" si="14"/>
        <v>2598944.7399999998</v>
      </c>
      <c r="K22" s="83">
        <f t="shared" si="14"/>
        <v>662037.09000000008</v>
      </c>
      <c r="L22" s="83">
        <f t="shared" si="14"/>
        <v>1239384.48</v>
      </c>
      <c r="M22" s="83">
        <f t="shared" si="14"/>
        <v>1067657.03</v>
      </c>
      <c r="N22" s="83">
        <f t="shared" si="14"/>
        <v>2223622.0300000003</v>
      </c>
      <c r="O22" s="83">
        <f t="shared" ref="O22:P22" si="15">+O23+O24+O25+O26+O27+O28+O29+O30+O31</f>
        <v>1248174.8</v>
      </c>
      <c r="P22" s="83">
        <f t="shared" si="15"/>
        <v>3605207.96</v>
      </c>
      <c r="Q22" s="9">
        <f t="shared" si="13"/>
        <v>16347565.029999999</v>
      </c>
      <c r="R22" s="46"/>
      <c r="S22" s="42"/>
      <c r="T22" s="42"/>
      <c r="U22" s="25"/>
    </row>
    <row r="23" spans="1:21" s="20" customFormat="1" x14ac:dyDescent="0.25">
      <c r="A23" s="51" t="s">
        <v>10</v>
      </c>
      <c r="B23" s="53">
        <v>8069695</v>
      </c>
      <c r="C23" s="52">
        <v>0</v>
      </c>
      <c r="D23" s="52">
        <v>0</v>
      </c>
      <c r="E23" s="73">
        <v>522948.94</v>
      </c>
      <c r="F23" s="73">
        <v>501888.88</v>
      </c>
      <c r="G23" s="73">
        <v>510097.62</v>
      </c>
      <c r="H23" s="73">
        <v>397299.62</v>
      </c>
      <c r="I23" s="73">
        <v>535228.14</v>
      </c>
      <c r="J23" s="73">
        <v>859482.42</v>
      </c>
      <c r="K23" s="73">
        <v>444637.09</v>
      </c>
      <c r="L23" s="73">
        <v>827252.48</v>
      </c>
      <c r="M23" s="73">
        <v>621089.53</v>
      </c>
      <c r="N23" s="73">
        <v>602899.11</v>
      </c>
      <c r="O23" s="75">
        <v>566674.62</v>
      </c>
      <c r="P23" s="75">
        <v>497186.71</v>
      </c>
      <c r="Q23" s="9">
        <f t="shared" si="13"/>
        <v>6886685.1600000001</v>
      </c>
      <c r="R23" s="46"/>
      <c r="S23" s="42"/>
      <c r="T23" s="42"/>
      <c r="U23" s="25"/>
    </row>
    <row r="24" spans="1:21" ht="23.25" customHeight="1" x14ac:dyDescent="0.25">
      <c r="A24" s="51" t="s">
        <v>35</v>
      </c>
      <c r="B24" s="53">
        <v>350000</v>
      </c>
      <c r="C24" s="52">
        <v>0</v>
      </c>
      <c r="D24" s="52">
        <v>0</v>
      </c>
      <c r="E24" s="52">
        <v>0</v>
      </c>
      <c r="F24" s="52">
        <v>0</v>
      </c>
      <c r="G24" s="52">
        <v>0</v>
      </c>
      <c r="H24" s="52">
        <v>0</v>
      </c>
      <c r="I24" s="52">
        <v>0</v>
      </c>
      <c r="J24" s="73">
        <v>29500</v>
      </c>
      <c r="K24" s="52">
        <v>0</v>
      </c>
      <c r="L24" s="52">
        <v>9676</v>
      </c>
      <c r="M24" s="52">
        <v>0</v>
      </c>
      <c r="N24" s="52">
        <v>0</v>
      </c>
      <c r="O24" s="52">
        <v>0</v>
      </c>
      <c r="P24" s="52">
        <v>191632</v>
      </c>
      <c r="Q24" s="9">
        <f t="shared" si="13"/>
        <v>230808</v>
      </c>
      <c r="R24" s="46"/>
      <c r="S24" s="42"/>
      <c r="T24" s="41"/>
      <c r="U24" s="25"/>
    </row>
    <row r="25" spans="1:21" ht="19.5" customHeight="1" x14ac:dyDescent="0.25">
      <c r="A25" s="51" t="s">
        <v>11</v>
      </c>
      <c r="B25" s="53">
        <v>3840000</v>
      </c>
      <c r="C25" s="52">
        <v>0</v>
      </c>
      <c r="D25" s="52">
        <v>0</v>
      </c>
      <c r="E25" s="73">
        <v>20600</v>
      </c>
      <c r="F25" s="73">
        <v>181030</v>
      </c>
      <c r="G25" s="73">
        <v>101647.5</v>
      </c>
      <c r="H25" s="73">
        <v>86150</v>
      </c>
      <c r="I25" s="73">
        <v>371325</v>
      </c>
      <c r="J25" s="73">
        <v>176500</v>
      </c>
      <c r="K25" s="73">
        <v>217400</v>
      </c>
      <c r="L25" s="73">
        <v>40700</v>
      </c>
      <c r="M25" s="73">
        <v>423557.5</v>
      </c>
      <c r="N25" s="73">
        <v>179350</v>
      </c>
      <c r="O25" s="75">
        <v>90400</v>
      </c>
      <c r="P25" s="75">
        <v>670450</v>
      </c>
      <c r="Q25" s="9">
        <f t="shared" si="13"/>
        <v>2559110</v>
      </c>
      <c r="R25" s="46"/>
      <c r="S25" s="42"/>
      <c r="T25" s="60"/>
      <c r="U25" s="37"/>
    </row>
    <row r="26" spans="1:21" ht="24" customHeight="1" x14ac:dyDescent="0.25">
      <c r="A26" s="51" t="s">
        <v>36</v>
      </c>
      <c r="B26" s="53">
        <v>360000</v>
      </c>
      <c r="C26" s="52">
        <v>0</v>
      </c>
      <c r="D26" s="52">
        <v>0</v>
      </c>
      <c r="E26" s="52">
        <v>0</v>
      </c>
      <c r="F26" s="52">
        <v>0</v>
      </c>
      <c r="G26" s="52">
        <v>0</v>
      </c>
      <c r="H26" s="52">
        <v>0</v>
      </c>
      <c r="I26" s="73">
        <v>20800</v>
      </c>
      <c r="J26" s="52">
        <v>0</v>
      </c>
      <c r="K26" s="52">
        <v>0</v>
      </c>
      <c r="L26" s="52">
        <v>14900</v>
      </c>
      <c r="M26" s="52">
        <v>0</v>
      </c>
      <c r="N26" s="52">
        <v>16800</v>
      </c>
      <c r="O26" s="75">
        <v>112900</v>
      </c>
      <c r="P26" s="75">
        <v>155900</v>
      </c>
      <c r="Q26" s="9">
        <f t="shared" si="13"/>
        <v>321300</v>
      </c>
      <c r="R26" s="46"/>
      <c r="S26" s="42"/>
      <c r="T26" s="42"/>
      <c r="U26" s="39"/>
    </row>
    <row r="27" spans="1:21" x14ac:dyDescent="0.25">
      <c r="A27" s="51" t="s">
        <v>37</v>
      </c>
      <c r="B27" s="53">
        <v>310000</v>
      </c>
      <c r="C27" s="52">
        <v>0</v>
      </c>
      <c r="D27" s="52">
        <v>0</v>
      </c>
      <c r="E27" s="52">
        <v>0</v>
      </c>
      <c r="F27" s="52">
        <v>0</v>
      </c>
      <c r="G27" s="52">
        <v>0</v>
      </c>
      <c r="H27" s="52">
        <v>0</v>
      </c>
      <c r="I27" s="52">
        <v>0</v>
      </c>
      <c r="J27" s="52">
        <v>0</v>
      </c>
      <c r="K27" s="52">
        <v>0</v>
      </c>
      <c r="L27" s="52">
        <v>0</v>
      </c>
      <c r="M27" s="52">
        <v>0</v>
      </c>
      <c r="N27" s="52">
        <v>0</v>
      </c>
      <c r="O27" s="52">
        <v>0</v>
      </c>
      <c r="P27" s="52">
        <v>0</v>
      </c>
      <c r="Q27" s="9">
        <f t="shared" si="13"/>
        <v>0</v>
      </c>
      <c r="R27" s="46"/>
      <c r="S27" s="42"/>
      <c r="T27" s="42"/>
      <c r="U27" s="25"/>
    </row>
    <row r="28" spans="1:21" x14ac:dyDescent="0.25">
      <c r="A28" s="51" t="s">
        <v>25</v>
      </c>
      <c r="B28" s="53">
        <v>1020000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796003.63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2">
        <v>0</v>
      </c>
      <c r="Q28" s="9">
        <f t="shared" si="13"/>
        <v>796003.63</v>
      </c>
      <c r="R28" s="46"/>
      <c r="S28" s="42"/>
      <c r="T28" s="42"/>
      <c r="U28" s="25"/>
    </row>
    <row r="29" spans="1:21" ht="44.25" customHeight="1" x14ac:dyDescent="0.25">
      <c r="A29" s="51" t="s">
        <v>12</v>
      </c>
      <c r="B29" s="53">
        <v>2050000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23010</v>
      </c>
      <c r="N29" s="52">
        <v>46396.42</v>
      </c>
      <c r="O29" s="52">
        <v>0</v>
      </c>
      <c r="P29" s="52">
        <v>886398.3</v>
      </c>
      <c r="Q29" s="9">
        <f t="shared" si="13"/>
        <v>955804.72000000009</v>
      </c>
      <c r="R29" s="46"/>
      <c r="S29" s="41"/>
      <c r="T29" s="42"/>
      <c r="U29" s="25"/>
    </row>
    <row r="30" spans="1:21" ht="22.5" x14ac:dyDescent="0.25">
      <c r="A30" s="51" t="s">
        <v>13</v>
      </c>
      <c r="B30" s="53">
        <v>3011000</v>
      </c>
      <c r="C30" s="52">
        <v>0</v>
      </c>
      <c r="D30" s="52">
        <v>0</v>
      </c>
      <c r="E30" s="52">
        <v>0</v>
      </c>
      <c r="F30" s="73">
        <v>404456.8</v>
      </c>
      <c r="G30" s="52">
        <v>0</v>
      </c>
      <c r="H30" s="52">
        <v>0</v>
      </c>
      <c r="I30" s="52">
        <v>49064.4</v>
      </c>
      <c r="J30" s="52">
        <v>0</v>
      </c>
      <c r="K30" s="52">
        <v>0</v>
      </c>
      <c r="L30" s="52">
        <v>346856</v>
      </c>
      <c r="M30" s="52">
        <v>0</v>
      </c>
      <c r="N30" s="52">
        <v>157614</v>
      </c>
      <c r="O30" s="52">
        <v>478200.18</v>
      </c>
      <c r="P30" s="52">
        <v>97822.65</v>
      </c>
      <c r="Q30" s="9">
        <f t="shared" si="13"/>
        <v>1534014.03</v>
      </c>
      <c r="R30" s="46"/>
      <c r="S30" s="41"/>
      <c r="T30" s="42"/>
      <c r="U30" s="25"/>
    </row>
    <row r="31" spans="1:21" ht="31.5" customHeight="1" x14ac:dyDescent="0.25">
      <c r="A31" s="51" t="s">
        <v>34</v>
      </c>
      <c r="B31" s="53">
        <v>2196000</v>
      </c>
      <c r="C31" s="52">
        <v>0</v>
      </c>
      <c r="D31" s="52">
        <v>0</v>
      </c>
      <c r="E31" s="52">
        <v>0</v>
      </c>
      <c r="F31" s="52">
        <v>0</v>
      </c>
      <c r="G31" s="52">
        <v>0</v>
      </c>
      <c r="H31" s="52">
        <v>0</v>
      </c>
      <c r="I31" s="52">
        <v>0</v>
      </c>
      <c r="J31" s="52">
        <v>737458.69</v>
      </c>
      <c r="K31" s="52">
        <v>0</v>
      </c>
      <c r="L31" s="52">
        <v>0</v>
      </c>
      <c r="M31" s="52">
        <v>0</v>
      </c>
      <c r="N31" s="52">
        <v>1220562.5</v>
      </c>
      <c r="O31" s="52">
        <v>0</v>
      </c>
      <c r="P31" s="52">
        <v>1105818.3</v>
      </c>
      <c r="Q31" s="9">
        <f t="shared" si="13"/>
        <v>3063839.4899999998</v>
      </c>
      <c r="R31" s="46"/>
      <c r="S31" s="42"/>
      <c r="T31" s="42"/>
      <c r="U31" s="25"/>
    </row>
    <row r="32" spans="1:21" s="17" customFormat="1" ht="19.5" customHeight="1" x14ac:dyDescent="0.25">
      <c r="A32" s="82" t="s">
        <v>14</v>
      </c>
      <c r="B32" s="48">
        <f>+B33+B34+B35+B36+B37+B38+B39+B40</f>
        <v>17397000</v>
      </c>
      <c r="C32" s="49">
        <v>0</v>
      </c>
      <c r="D32" s="49">
        <v>0</v>
      </c>
      <c r="E32" s="65">
        <f>+E33+E34+E35+E36+E37+E38+E39+E40</f>
        <v>102807.5</v>
      </c>
      <c r="F32" s="65">
        <f>+F33+F34+F35+F36+F37+F38+F39+F40</f>
        <v>224304.74</v>
      </c>
      <c r="G32" s="65">
        <f>+G33+G34+G35+G36+G37+G38+G39+G40</f>
        <v>90616.33</v>
      </c>
      <c r="H32" s="65">
        <v>2961529.17</v>
      </c>
      <c r="I32" s="65">
        <f t="shared" ref="I32:N32" si="16">+I33+I34+I35+I36+I37+I38+I39+I40</f>
        <v>2587065.7400000002</v>
      </c>
      <c r="J32" s="65">
        <f t="shared" si="16"/>
        <v>281140.79000000004</v>
      </c>
      <c r="K32" s="83">
        <f t="shared" si="16"/>
        <v>1218412.0299999998</v>
      </c>
      <c r="L32" s="83">
        <f t="shared" si="16"/>
        <v>511755.22</v>
      </c>
      <c r="M32" s="83">
        <f t="shared" si="16"/>
        <v>490993.74999999994</v>
      </c>
      <c r="N32" s="83">
        <f t="shared" si="16"/>
        <v>4299737.8</v>
      </c>
      <c r="O32" s="83">
        <f t="shared" ref="O32:P32" si="17">+O33+O34+O35+O36+O37+O38+O39+O40</f>
        <v>348549.13</v>
      </c>
      <c r="P32" s="83">
        <f t="shared" si="17"/>
        <v>4966035.1099999994</v>
      </c>
      <c r="Q32" s="9">
        <f t="shared" si="13"/>
        <v>18082947.309999995</v>
      </c>
      <c r="R32" s="46"/>
      <c r="S32" s="41"/>
      <c r="T32" s="42"/>
      <c r="U32" s="25"/>
    </row>
    <row r="33" spans="1:21" s="17" customFormat="1" ht="23.25" customHeight="1" x14ac:dyDescent="0.25">
      <c r="A33" s="51" t="s">
        <v>15</v>
      </c>
      <c r="B33" s="53">
        <v>1036000</v>
      </c>
      <c r="C33" s="52">
        <v>0</v>
      </c>
      <c r="D33" s="52">
        <v>0</v>
      </c>
      <c r="E33" s="52">
        <v>0</v>
      </c>
      <c r="F33" s="52">
        <v>0</v>
      </c>
      <c r="G33" s="52">
        <v>0</v>
      </c>
      <c r="H33" s="52">
        <v>87546</v>
      </c>
      <c r="I33" s="52">
        <v>0</v>
      </c>
      <c r="J33" s="52">
        <v>0.01</v>
      </c>
      <c r="K33" s="52">
        <v>55587.44</v>
      </c>
      <c r="L33" s="52">
        <v>31107.16</v>
      </c>
      <c r="M33" s="52">
        <v>0</v>
      </c>
      <c r="N33" s="52">
        <v>239856</v>
      </c>
      <c r="O33" s="52">
        <v>0</v>
      </c>
      <c r="P33" s="52">
        <v>260275.16</v>
      </c>
      <c r="Q33" s="9">
        <f t="shared" si="13"/>
        <v>674371.77</v>
      </c>
      <c r="R33" s="46"/>
      <c r="S33" s="42"/>
      <c r="T33" s="42"/>
      <c r="U33" s="25"/>
    </row>
    <row r="34" spans="1:21" ht="21.75" customHeight="1" x14ac:dyDescent="0.25">
      <c r="A34" s="51" t="s">
        <v>16</v>
      </c>
      <c r="B34" s="53">
        <v>600000</v>
      </c>
      <c r="C34" s="52">
        <v>0</v>
      </c>
      <c r="D34" s="52">
        <v>0</v>
      </c>
      <c r="E34" s="52">
        <v>0</v>
      </c>
      <c r="F34" s="52">
        <v>0</v>
      </c>
      <c r="G34" s="52">
        <v>0</v>
      </c>
      <c r="H34" s="52">
        <v>21240</v>
      </c>
      <c r="I34" s="73">
        <v>47849</v>
      </c>
      <c r="J34" s="52">
        <v>0</v>
      </c>
      <c r="K34" s="52">
        <v>0</v>
      </c>
      <c r="L34" s="52">
        <v>11667.84</v>
      </c>
      <c r="M34" s="52">
        <v>0</v>
      </c>
      <c r="N34" s="52">
        <v>3059.98</v>
      </c>
      <c r="O34" s="52">
        <v>53784.4</v>
      </c>
      <c r="P34" s="52">
        <v>90285.58</v>
      </c>
      <c r="Q34" s="9">
        <f t="shared" si="13"/>
        <v>227886.80000000002</v>
      </c>
      <c r="R34" s="46"/>
      <c r="S34" s="42"/>
      <c r="T34" s="41"/>
      <c r="U34" s="25"/>
    </row>
    <row r="35" spans="1:21" ht="20.25" customHeight="1" x14ac:dyDescent="0.25">
      <c r="A35" s="51" t="s">
        <v>17</v>
      </c>
      <c r="B35" s="53">
        <v>1250000</v>
      </c>
      <c r="C35" s="52">
        <v>0</v>
      </c>
      <c r="D35" s="52">
        <v>0</v>
      </c>
      <c r="E35" s="73">
        <v>94400</v>
      </c>
      <c r="F35" s="52">
        <v>0</v>
      </c>
      <c r="G35" s="73">
        <v>8650</v>
      </c>
      <c r="H35" s="52">
        <v>0</v>
      </c>
      <c r="I35" s="73">
        <v>752193.36</v>
      </c>
      <c r="J35" s="73">
        <v>29736</v>
      </c>
      <c r="K35" s="52">
        <v>0</v>
      </c>
      <c r="L35" s="52">
        <v>195998</v>
      </c>
      <c r="M35" s="52">
        <v>142131</v>
      </c>
      <c r="N35" s="52">
        <v>0</v>
      </c>
      <c r="O35" s="52">
        <v>-189098</v>
      </c>
      <c r="P35" s="52">
        <v>291377.59999999998</v>
      </c>
      <c r="Q35" s="9">
        <f t="shared" si="13"/>
        <v>1325387.96</v>
      </c>
      <c r="R35" s="46"/>
      <c r="S35" s="42"/>
      <c r="T35" s="41"/>
      <c r="U35" s="37"/>
    </row>
    <row r="36" spans="1:21" ht="21.75" customHeight="1" x14ac:dyDescent="0.25">
      <c r="A36" s="51" t="s">
        <v>31</v>
      </c>
      <c r="B36" s="53">
        <v>100000</v>
      </c>
      <c r="C36" s="52">
        <v>0</v>
      </c>
      <c r="D36" s="52">
        <v>0</v>
      </c>
      <c r="E36" s="52">
        <v>0</v>
      </c>
      <c r="F36" s="52">
        <v>0</v>
      </c>
      <c r="G36" s="52">
        <v>0</v>
      </c>
      <c r="H36" s="52">
        <v>0</v>
      </c>
      <c r="I36" s="52">
        <v>0</v>
      </c>
      <c r="J36" s="52">
        <v>0</v>
      </c>
      <c r="K36" s="52">
        <v>0</v>
      </c>
      <c r="L36" s="52">
        <v>0</v>
      </c>
      <c r="M36" s="52">
        <v>0</v>
      </c>
      <c r="N36" s="52">
        <v>0</v>
      </c>
      <c r="O36" s="52">
        <v>0</v>
      </c>
      <c r="P36" s="52">
        <v>0</v>
      </c>
      <c r="Q36" s="77">
        <f t="shared" si="13"/>
        <v>0</v>
      </c>
      <c r="R36" s="46"/>
      <c r="S36" s="42"/>
      <c r="T36" s="42"/>
      <c r="U36" s="37"/>
    </row>
    <row r="37" spans="1:21" ht="25.5" customHeight="1" x14ac:dyDescent="0.25">
      <c r="A37" s="51" t="s">
        <v>18</v>
      </c>
      <c r="B37" s="53">
        <v>746000</v>
      </c>
      <c r="C37" s="52">
        <v>0</v>
      </c>
      <c r="D37" s="52">
        <v>0</v>
      </c>
      <c r="E37" s="52">
        <v>0</v>
      </c>
      <c r="F37" s="52">
        <v>0</v>
      </c>
      <c r="G37" s="52">
        <v>0</v>
      </c>
      <c r="H37" s="52">
        <v>0</v>
      </c>
      <c r="I37" s="73">
        <v>244213.13</v>
      </c>
      <c r="J37" s="52">
        <v>0</v>
      </c>
      <c r="K37" s="52">
        <v>945.53</v>
      </c>
      <c r="L37" s="52">
        <v>1135.46</v>
      </c>
      <c r="M37" s="52">
        <v>0</v>
      </c>
      <c r="N37" s="52">
        <v>4141.8</v>
      </c>
      <c r="O37" s="52">
        <v>235107.53</v>
      </c>
      <c r="P37" s="52">
        <v>2407.1999999999998</v>
      </c>
      <c r="Q37" s="9">
        <f t="shared" si="13"/>
        <v>487950.65</v>
      </c>
      <c r="R37" s="46"/>
      <c r="S37" s="42"/>
      <c r="T37" s="42"/>
      <c r="U37" s="25"/>
    </row>
    <row r="38" spans="1:21" ht="25.5" customHeight="1" x14ac:dyDescent="0.25">
      <c r="A38" s="51" t="s">
        <v>19</v>
      </c>
      <c r="B38" s="53">
        <v>1965000</v>
      </c>
      <c r="C38" s="52">
        <v>0</v>
      </c>
      <c r="D38" s="52">
        <v>0</v>
      </c>
      <c r="E38" s="52">
        <v>0</v>
      </c>
      <c r="F38" s="52">
        <v>0</v>
      </c>
      <c r="G38" s="52">
        <v>0</v>
      </c>
      <c r="H38" s="52">
        <v>0</v>
      </c>
      <c r="I38" s="73">
        <v>8223.1200000000008</v>
      </c>
      <c r="J38" s="73">
        <v>19172.62</v>
      </c>
      <c r="K38" s="73">
        <v>916960.5</v>
      </c>
      <c r="L38" s="73">
        <v>161474.01999999999</v>
      </c>
      <c r="M38" s="76">
        <v>0</v>
      </c>
      <c r="N38" s="76">
        <v>15341.18</v>
      </c>
      <c r="O38" s="76">
        <v>0</v>
      </c>
      <c r="P38" s="76">
        <v>1221380.24</v>
      </c>
      <c r="Q38" s="9">
        <f t="shared" si="13"/>
        <v>2342551.6800000002</v>
      </c>
      <c r="R38" s="46"/>
      <c r="S38" s="42"/>
      <c r="T38" s="42"/>
      <c r="U38" s="25"/>
    </row>
    <row r="39" spans="1:21" ht="27.75" customHeight="1" x14ac:dyDescent="0.25">
      <c r="A39" s="51" t="s">
        <v>20</v>
      </c>
      <c r="B39" s="53">
        <v>7500000</v>
      </c>
      <c r="C39" s="52">
        <v>0</v>
      </c>
      <c r="D39" s="52">
        <v>0</v>
      </c>
      <c r="E39" s="52">
        <v>0</v>
      </c>
      <c r="F39" s="52">
        <v>0</v>
      </c>
      <c r="G39" s="52">
        <v>0</v>
      </c>
      <c r="H39" s="52">
        <v>1853482.9</v>
      </c>
      <c r="I39" s="73">
        <v>11859.55</v>
      </c>
      <c r="J39" s="73">
        <v>11837.96</v>
      </c>
      <c r="K39" s="73">
        <v>240438.12</v>
      </c>
      <c r="L39" s="73">
        <v>10657.4</v>
      </c>
      <c r="M39" s="73">
        <v>220467.96</v>
      </c>
      <c r="N39" s="73">
        <v>2941330.27</v>
      </c>
      <c r="O39" s="52">
        <v>0</v>
      </c>
      <c r="P39" s="52">
        <v>1747308.41</v>
      </c>
      <c r="Q39" s="9">
        <f t="shared" si="13"/>
        <v>7037382.5700000003</v>
      </c>
      <c r="R39" s="46"/>
      <c r="S39" s="42"/>
      <c r="T39" s="42"/>
      <c r="U39" s="25"/>
    </row>
    <row r="40" spans="1:21" ht="22.5" customHeight="1" x14ac:dyDescent="0.25">
      <c r="A40" s="51" t="s">
        <v>21</v>
      </c>
      <c r="B40" s="53">
        <v>4200000</v>
      </c>
      <c r="C40" s="52">
        <v>0</v>
      </c>
      <c r="D40" s="52">
        <v>0</v>
      </c>
      <c r="E40" s="73">
        <v>8407.5</v>
      </c>
      <c r="F40" s="73">
        <v>224304.74</v>
      </c>
      <c r="G40" s="73">
        <v>81966.33</v>
      </c>
      <c r="H40" s="73">
        <v>999260.27</v>
      </c>
      <c r="I40" s="73">
        <v>1522727.58</v>
      </c>
      <c r="J40" s="73">
        <v>220394.2</v>
      </c>
      <c r="K40" s="73">
        <v>4480.4399999999996</v>
      </c>
      <c r="L40" s="73">
        <v>99715.34</v>
      </c>
      <c r="M40" s="73">
        <v>128394.79</v>
      </c>
      <c r="N40" s="73">
        <v>1096008.57</v>
      </c>
      <c r="O40" s="73">
        <v>248755.20000000001</v>
      </c>
      <c r="P40" s="73">
        <v>1353000.92</v>
      </c>
      <c r="Q40" s="9">
        <f t="shared" si="13"/>
        <v>5987415.8800000008</v>
      </c>
      <c r="R40" s="46"/>
      <c r="S40" s="42"/>
      <c r="T40" s="42"/>
      <c r="U40" s="25"/>
    </row>
    <row r="41" spans="1:21" s="17" customFormat="1" ht="21.75" customHeight="1" x14ac:dyDescent="0.25">
      <c r="A41" s="82" t="s">
        <v>32</v>
      </c>
      <c r="B41" s="48">
        <f>+B42</f>
        <v>3000000</v>
      </c>
      <c r="C41" s="49">
        <f>+C42</f>
        <v>2636506</v>
      </c>
      <c r="D41" s="49">
        <v>1463500</v>
      </c>
      <c r="E41" s="49">
        <v>0</v>
      </c>
      <c r="F41" s="65">
        <f t="shared" ref="F41:P41" si="18">+F42</f>
        <v>3000000</v>
      </c>
      <c r="G41" s="84">
        <f t="shared" si="18"/>
        <v>0</v>
      </c>
      <c r="H41" s="84">
        <f t="shared" si="18"/>
        <v>0</v>
      </c>
      <c r="I41" s="84">
        <f t="shared" si="18"/>
        <v>0</v>
      </c>
      <c r="J41" s="84">
        <f t="shared" si="18"/>
        <v>0</v>
      </c>
      <c r="K41" s="84">
        <f t="shared" si="18"/>
        <v>0</v>
      </c>
      <c r="L41" s="84">
        <f t="shared" si="18"/>
        <v>4092186.34</v>
      </c>
      <c r="M41" s="84">
        <f t="shared" si="18"/>
        <v>0</v>
      </c>
      <c r="N41" s="84">
        <f t="shared" si="18"/>
        <v>0</v>
      </c>
      <c r="O41" s="84">
        <f t="shared" si="18"/>
        <v>0</v>
      </c>
      <c r="P41" s="84">
        <f t="shared" si="18"/>
        <v>0</v>
      </c>
      <c r="Q41" s="9">
        <f t="shared" si="13"/>
        <v>7092186.3399999999</v>
      </c>
      <c r="R41" s="46"/>
      <c r="S41" s="42"/>
      <c r="T41" s="42"/>
      <c r="U41" s="25"/>
    </row>
    <row r="42" spans="1:21" s="18" customFormat="1" ht="23.25" customHeight="1" x14ac:dyDescent="0.25">
      <c r="A42" s="51" t="s">
        <v>33</v>
      </c>
      <c r="B42" s="53">
        <v>3000000</v>
      </c>
      <c r="C42" s="52">
        <v>2636506</v>
      </c>
      <c r="D42" s="52">
        <v>1463500</v>
      </c>
      <c r="E42" s="52">
        <v>0</v>
      </c>
      <c r="F42" s="73">
        <v>3000000</v>
      </c>
      <c r="G42" s="52">
        <v>0</v>
      </c>
      <c r="H42" s="52">
        <v>0</v>
      </c>
      <c r="I42" s="52">
        <v>0</v>
      </c>
      <c r="J42" s="52">
        <v>0</v>
      </c>
      <c r="K42" s="52">
        <v>0</v>
      </c>
      <c r="L42" s="52">
        <v>4092186.34</v>
      </c>
      <c r="M42" s="52">
        <v>0</v>
      </c>
      <c r="N42" s="52">
        <v>0</v>
      </c>
      <c r="O42" s="52">
        <v>0</v>
      </c>
      <c r="P42" s="52">
        <v>0</v>
      </c>
      <c r="Q42" s="9">
        <f t="shared" si="13"/>
        <v>7092186.3399999999</v>
      </c>
      <c r="R42" s="46"/>
      <c r="S42" s="41"/>
      <c r="T42" s="42"/>
      <c r="U42" s="25"/>
    </row>
    <row r="43" spans="1:21" s="11" customFormat="1" ht="34.5" customHeight="1" x14ac:dyDescent="0.25">
      <c r="A43" s="82" t="s">
        <v>22</v>
      </c>
      <c r="B43" s="48">
        <f>+B44+B45+B46+B47+B48+B49+B50+B51</f>
        <v>11928000</v>
      </c>
      <c r="C43" s="49">
        <v>0</v>
      </c>
      <c r="D43" s="49">
        <v>0</v>
      </c>
      <c r="E43" s="49">
        <v>0</v>
      </c>
      <c r="F43" s="65">
        <f t="shared" ref="F43:N43" si="19">+F44+F45+F46+F47+F48+F49+F50+F51</f>
        <v>655467.71</v>
      </c>
      <c r="G43" s="84">
        <f t="shared" si="19"/>
        <v>3426270.42</v>
      </c>
      <c r="H43" s="84">
        <f t="shared" si="19"/>
        <v>0</v>
      </c>
      <c r="I43" s="84">
        <f t="shared" si="19"/>
        <v>4999277.71</v>
      </c>
      <c r="J43" s="84">
        <f t="shared" si="19"/>
        <v>1146173.05</v>
      </c>
      <c r="K43" s="84">
        <f t="shared" ref="K43:M43" si="20">+K44+K45+K46+K47+K48+K49+K50+K51</f>
        <v>0</v>
      </c>
      <c r="L43" s="84">
        <f t="shared" si="20"/>
        <v>183694.84</v>
      </c>
      <c r="M43" s="84">
        <f t="shared" si="20"/>
        <v>88455.4</v>
      </c>
      <c r="N43" s="84">
        <f t="shared" si="19"/>
        <v>331082</v>
      </c>
      <c r="O43" s="84">
        <f t="shared" ref="O43:P43" si="21">+O44+O45+O46+O47+O48+O49+O50+O51</f>
        <v>182491.25</v>
      </c>
      <c r="P43" s="84">
        <f t="shared" si="21"/>
        <v>326239.99</v>
      </c>
      <c r="Q43" s="9">
        <f t="shared" si="13"/>
        <v>11339152.370000001</v>
      </c>
      <c r="R43" s="46"/>
      <c r="S43" s="9"/>
      <c r="T43" s="41"/>
      <c r="U43" s="25"/>
    </row>
    <row r="44" spans="1:21" s="18" customFormat="1" ht="22.5" customHeight="1" x14ac:dyDescent="0.25">
      <c r="A44" s="51" t="s">
        <v>23</v>
      </c>
      <c r="B44" s="53">
        <v>1120000</v>
      </c>
      <c r="C44" s="52">
        <v>0</v>
      </c>
      <c r="D44" s="52">
        <v>0</v>
      </c>
      <c r="E44" s="52">
        <v>0</v>
      </c>
      <c r="F44" s="73">
        <v>129795.41</v>
      </c>
      <c r="G44" s="73">
        <v>104902</v>
      </c>
      <c r="H44" s="52">
        <v>0</v>
      </c>
      <c r="I44" s="73">
        <v>212133.5</v>
      </c>
      <c r="J44" s="73">
        <v>573950.41</v>
      </c>
      <c r="K44" s="52">
        <v>0</v>
      </c>
      <c r="L44" s="52">
        <v>100105.3</v>
      </c>
      <c r="M44" s="52">
        <v>56957.42</v>
      </c>
      <c r="N44" s="52">
        <v>331082</v>
      </c>
      <c r="O44" s="52">
        <v>182491.25</v>
      </c>
      <c r="P44" s="52">
        <v>238645.56</v>
      </c>
      <c r="Q44" s="9">
        <f t="shared" si="13"/>
        <v>1930062.85</v>
      </c>
      <c r="R44" s="9"/>
      <c r="S44" s="9"/>
      <c r="T44" s="41"/>
      <c r="U44" s="37"/>
    </row>
    <row r="45" spans="1:21" s="11" customFormat="1" ht="22.5" x14ac:dyDescent="0.25">
      <c r="A45" s="51" t="s">
        <v>49</v>
      </c>
      <c r="B45" s="53">
        <v>200000</v>
      </c>
      <c r="C45" s="52">
        <v>0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14993.75</v>
      </c>
      <c r="J45" s="52">
        <v>31113.06</v>
      </c>
      <c r="K45" s="52">
        <v>0</v>
      </c>
      <c r="L45" s="52">
        <v>0</v>
      </c>
      <c r="M45" s="52">
        <v>0</v>
      </c>
      <c r="N45" s="52">
        <v>0</v>
      </c>
      <c r="O45" s="52">
        <v>0</v>
      </c>
      <c r="P45" s="52">
        <v>0</v>
      </c>
      <c r="Q45" s="9">
        <f t="shared" si="13"/>
        <v>46106.81</v>
      </c>
      <c r="R45" s="9"/>
      <c r="S45" s="9"/>
      <c r="T45" s="42"/>
      <c r="U45" s="41"/>
    </row>
    <row r="46" spans="1:21" s="11" customFormat="1" ht="29.25" customHeight="1" x14ac:dyDescent="0.25">
      <c r="A46" s="51" t="s">
        <v>24</v>
      </c>
      <c r="B46" s="53">
        <v>8500000</v>
      </c>
      <c r="C46" s="52">
        <v>0</v>
      </c>
      <c r="D46" s="52">
        <v>0</v>
      </c>
      <c r="E46" s="52">
        <v>0</v>
      </c>
      <c r="F46" s="73">
        <v>512692.3</v>
      </c>
      <c r="G46" s="73">
        <v>3321368.42</v>
      </c>
      <c r="H46" s="52">
        <v>0</v>
      </c>
      <c r="I46" s="73">
        <v>4645355.5599999996</v>
      </c>
      <c r="J46" s="52">
        <v>0</v>
      </c>
      <c r="K46" s="52">
        <v>0</v>
      </c>
      <c r="L46" s="52">
        <v>44273.599999999999</v>
      </c>
      <c r="M46" s="52">
        <v>0</v>
      </c>
      <c r="N46" s="52">
        <v>0</v>
      </c>
      <c r="O46" s="52">
        <v>0</v>
      </c>
      <c r="P46" s="52">
        <v>0</v>
      </c>
      <c r="Q46" s="9">
        <f t="shared" si="13"/>
        <v>8523689.879999999</v>
      </c>
      <c r="R46" s="9"/>
      <c r="S46" s="9"/>
      <c r="T46" s="41"/>
      <c r="U46" s="42"/>
    </row>
    <row r="47" spans="1:21" s="11" customFormat="1" ht="27.75" customHeight="1" x14ac:dyDescent="0.25">
      <c r="A47" s="51" t="s">
        <v>26</v>
      </c>
      <c r="B47" s="53">
        <v>108000</v>
      </c>
      <c r="C47" s="52">
        <v>0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J47" s="52">
        <v>0</v>
      </c>
      <c r="K47" s="52">
        <v>0</v>
      </c>
      <c r="L47" s="52">
        <v>0</v>
      </c>
      <c r="M47" s="52">
        <v>0</v>
      </c>
      <c r="N47" s="52">
        <v>0</v>
      </c>
      <c r="O47" s="52">
        <v>0</v>
      </c>
      <c r="P47" s="52">
        <v>0</v>
      </c>
      <c r="Q47" s="77">
        <f t="shared" si="13"/>
        <v>0</v>
      </c>
      <c r="R47" s="9"/>
      <c r="S47" s="9"/>
      <c r="T47" s="42"/>
      <c r="U47" s="41"/>
    </row>
    <row r="48" spans="1:21" s="11" customFormat="1" ht="26.25" customHeight="1" x14ac:dyDescent="0.25">
      <c r="A48" s="51" t="s">
        <v>38</v>
      </c>
      <c r="B48" s="53">
        <v>1400000</v>
      </c>
      <c r="C48" s="52">
        <v>0</v>
      </c>
      <c r="D48" s="52">
        <v>0</v>
      </c>
      <c r="E48" s="52">
        <v>0</v>
      </c>
      <c r="F48" s="73">
        <v>12980</v>
      </c>
      <c r="G48" s="52">
        <v>0</v>
      </c>
      <c r="H48" s="52">
        <v>0</v>
      </c>
      <c r="I48" s="73">
        <v>126794.9</v>
      </c>
      <c r="J48" s="52">
        <v>541109.57999999996</v>
      </c>
      <c r="K48" s="52">
        <v>0</v>
      </c>
      <c r="L48" s="52">
        <v>39315.94</v>
      </c>
      <c r="M48" s="52">
        <v>31497.98</v>
      </c>
      <c r="N48" s="52">
        <v>0</v>
      </c>
      <c r="O48" s="52">
        <v>0</v>
      </c>
      <c r="P48" s="52">
        <v>60349.83</v>
      </c>
      <c r="Q48" s="9">
        <f t="shared" si="13"/>
        <v>812048.23</v>
      </c>
      <c r="R48" s="9"/>
      <c r="S48" s="9"/>
      <c r="T48" s="42"/>
      <c r="U48" s="42"/>
    </row>
    <row r="49" spans="1:21" s="11" customFormat="1" ht="26.25" customHeight="1" x14ac:dyDescent="0.25">
      <c r="A49" s="51" t="s">
        <v>45</v>
      </c>
      <c r="B49" s="53">
        <v>300000</v>
      </c>
      <c r="C49" s="52">
        <v>0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J49" s="52">
        <v>0</v>
      </c>
      <c r="K49" s="52">
        <v>0</v>
      </c>
      <c r="L49" s="52">
        <v>0</v>
      </c>
      <c r="M49" s="52">
        <v>0</v>
      </c>
      <c r="N49" s="52">
        <v>0</v>
      </c>
      <c r="O49" s="52">
        <v>0</v>
      </c>
      <c r="P49" s="52">
        <v>27244.6</v>
      </c>
      <c r="Q49" s="9">
        <f t="shared" si="13"/>
        <v>27244.6</v>
      </c>
      <c r="R49" s="33"/>
      <c r="S49" s="25"/>
      <c r="T49" s="42"/>
      <c r="U49" s="42"/>
    </row>
    <row r="50" spans="1:21" ht="21.75" customHeight="1" x14ac:dyDescent="0.25">
      <c r="A50" s="51" t="s">
        <v>27</v>
      </c>
      <c r="B50" s="53">
        <v>200000</v>
      </c>
      <c r="C50" s="52">
        <v>0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J50" s="52">
        <v>0</v>
      </c>
      <c r="K50" s="52">
        <v>0</v>
      </c>
      <c r="L50" s="52">
        <v>0</v>
      </c>
      <c r="M50" s="52">
        <v>0</v>
      </c>
      <c r="N50" s="52">
        <v>0</v>
      </c>
      <c r="O50" s="52">
        <v>0</v>
      </c>
      <c r="P50" s="52">
        <v>0</v>
      </c>
      <c r="Q50" s="77">
        <f t="shared" si="13"/>
        <v>0</v>
      </c>
      <c r="R50" s="33"/>
      <c r="S50" s="25"/>
      <c r="T50" s="42"/>
      <c r="U50" s="42"/>
    </row>
    <row r="51" spans="1:21" ht="33.75" x14ac:dyDescent="0.25">
      <c r="A51" s="51" t="s">
        <v>28</v>
      </c>
      <c r="B51" s="53">
        <v>100000</v>
      </c>
      <c r="C51" s="52">
        <v>0</v>
      </c>
      <c r="D51" s="52">
        <v>0</v>
      </c>
      <c r="E51" s="52">
        <f>+F51+G51+H51+I51+J51+K51+L51+M51+N51+P51</f>
        <v>0</v>
      </c>
      <c r="F51" s="52">
        <v>0</v>
      </c>
      <c r="G51" s="52">
        <v>0</v>
      </c>
      <c r="H51" s="52">
        <v>0</v>
      </c>
      <c r="I51" s="52">
        <v>0</v>
      </c>
      <c r="J51" s="52">
        <v>0</v>
      </c>
      <c r="K51" s="52">
        <v>0</v>
      </c>
      <c r="L51" s="52">
        <v>0</v>
      </c>
      <c r="M51" s="52">
        <v>0</v>
      </c>
      <c r="N51" s="52">
        <v>0</v>
      </c>
      <c r="O51" s="52">
        <v>0</v>
      </c>
      <c r="P51" s="52">
        <v>0</v>
      </c>
      <c r="Q51" s="77">
        <f t="shared" si="13"/>
        <v>0</v>
      </c>
      <c r="R51" s="33"/>
      <c r="S51" s="25"/>
      <c r="T51" s="42"/>
      <c r="U51" s="42"/>
    </row>
    <row r="52" spans="1:21" ht="23.25" customHeight="1" x14ac:dyDescent="0.25">
      <c r="A52" s="82" t="s">
        <v>29</v>
      </c>
      <c r="B52" s="48">
        <f>+B53</f>
        <v>630105</v>
      </c>
      <c r="C52" s="49">
        <v>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52">
        <v>0</v>
      </c>
      <c r="J52" s="49">
        <v>0</v>
      </c>
      <c r="K52" s="49">
        <v>0</v>
      </c>
      <c r="L52" s="49">
        <v>0</v>
      </c>
      <c r="M52" s="49">
        <v>0</v>
      </c>
      <c r="N52" s="49">
        <f>+N53</f>
        <v>559878.37</v>
      </c>
      <c r="O52" s="49">
        <f>+O53</f>
        <v>249.21</v>
      </c>
      <c r="P52" s="49">
        <f>+P53</f>
        <v>0</v>
      </c>
      <c r="Q52" s="9">
        <f t="shared" si="13"/>
        <v>560127.57999999996</v>
      </c>
      <c r="R52" s="9"/>
      <c r="S52" s="9"/>
      <c r="T52" s="25"/>
      <c r="U52" s="42"/>
    </row>
    <row r="53" spans="1:21" ht="24" customHeight="1" thickBot="1" x14ac:dyDescent="0.3">
      <c r="A53" s="51" t="s">
        <v>30</v>
      </c>
      <c r="B53" s="53">
        <v>630105</v>
      </c>
      <c r="C53" s="52">
        <v>0</v>
      </c>
      <c r="D53" s="52">
        <v>0</v>
      </c>
      <c r="E53" s="52">
        <v>0</v>
      </c>
      <c r="F53" s="52">
        <v>0</v>
      </c>
      <c r="G53" s="52">
        <v>0</v>
      </c>
      <c r="H53" s="54">
        <v>0</v>
      </c>
      <c r="I53" s="54">
        <v>0</v>
      </c>
      <c r="J53" s="54">
        <v>0</v>
      </c>
      <c r="K53" s="54">
        <v>0</v>
      </c>
      <c r="L53" s="54">
        <v>0</v>
      </c>
      <c r="M53" s="54">
        <v>0</v>
      </c>
      <c r="N53" s="54">
        <v>559878.37</v>
      </c>
      <c r="O53" s="54">
        <v>249.21</v>
      </c>
      <c r="P53" s="54">
        <v>0</v>
      </c>
      <c r="Q53" s="9">
        <f>+P53+O53+N53+M53+L53+K53+J53+I53+G5+H53+G53+F53+E53</f>
        <v>560127.57999999996</v>
      </c>
      <c r="R53" s="72"/>
      <c r="S53" s="25"/>
      <c r="T53" s="25"/>
      <c r="U53" s="25"/>
    </row>
    <row r="54" spans="1:21" s="17" customFormat="1" ht="18" customHeight="1" thickBot="1" x14ac:dyDescent="0.3">
      <c r="A54" s="66" t="s">
        <v>1</v>
      </c>
      <c r="B54" s="69">
        <f>+B52+B43+B41+B32+B22+B18</f>
        <v>245998207</v>
      </c>
      <c r="C54" s="67">
        <f t="shared" ref="C54:H54" si="22">+C52+C43+C32+C22+C18+C41</f>
        <v>20000000</v>
      </c>
      <c r="D54" s="67">
        <f>+D52+D43+D41+D32+D22</f>
        <v>1463500</v>
      </c>
      <c r="E54" s="68">
        <f t="shared" si="22"/>
        <v>14414060.27</v>
      </c>
      <c r="F54" s="69">
        <f t="shared" si="22"/>
        <v>19046262.390000001</v>
      </c>
      <c r="G54" s="69">
        <f t="shared" si="22"/>
        <v>18199242.27</v>
      </c>
      <c r="H54" s="69">
        <f t="shared" si="22"/>
        <v>17525089.190000001</v>
      </c>
      <c r="I54" s="69">
        <f t="shared" ref="I54:N54" si="23">+I52+I43+I41+I32+I22+I18</f>
        <v>22274614.670000002</v>
      </c>
      <c r="J54" s="69">
        <f t="shared" si="23"/>
        <v>17879751.18</v>
      </c>
      <c r="K54" s="70">
        <f t="shared" si="23"/>
        <v>15852287.519999998</v>
      </c>
      <c r="L54" s="70">
        <f t="shared" si="23"/>
        <v>20043482.329999998</v>
      </c>
      <c r="M54" s="70">
        <f t="shared" si="23"/>
        <v>15687629.75</v>
      </c>
      <c r="N54" s="70">
        <f t="shared" si="23"/>
        <v>21618295.77</v>
      </c>
      <c r="O54" s="70">
        <f>+O52+O43+O32+O22+O18</f>
        <v>27369241.690000001</v>
      </c>
      <c r="P54" s="85">
        <f>+P52+P43+P32+P22+P18</f>
        <v>34621460.219999999</v>
      </c>
      <c r="Q54" s="86">
        <f>+P54+O54+N54+M54+L54+K54+J54+I54+H54+G54+F54+E54</f>
        <v>244531417.25000003</v>
      </c>
      <c r="R54" s="25"/>
      <c r="S54" s="25"/>
      <c r="T54" s="25"/>
    </row>
    <row r="55" spans="1:21" s="17" customFormat="1" ht="18" customHeight="1" x14ac:dyDescent="0.25">
      <c r="A55" s="78"/>
      <c r="B55" s="87"/>
      <c r="C55" s="49"/>
      <c r="D55" s="49"/>
      <c r="E55" s="50"/>
      <c r="F55" s="87"/>
      <c r="G55" s="87"/>
      <c r="H55" s="87"/>
      <c r="I55" s="87"/>
      <c r="J55" s="87"/>
      <c r="K55" s="88"/>
      <c r="L55" s="88"/>
      <c r="M55" s="88"/>
      <c r="N55" s="88"/>
      <c r="O55" s="88"/>
      <c r="P55" s="10"/>
      <c r="Q55" s="89"/>
      <c r="R55" s="25"/>
      <c r="S55" s="25"/>
      <c r="T55" s="25"/>
    </row>
    <row r="56" spans="1:21" s="17" customFormat="1" ht="26.25" customHeight="1" x14ac:dyDescent="0.25">
      <c r="A56" s="78"/>
      <c r="B56" s="87"/>
      <c r="C56" s="49"/>
      <c r="D56" s="49"/>
      <c r="E56" s="50"/>
      <c r="F56" s="87"/>
      <c r="G56" s="87"/>
      <c r="H56" s="87"/>
      <c r="I56" s="87"/>
      <c r="J56" s="87"/>
      <c r="K56" s="88"/>
      <c r="L56" s="88"/>
      <c r="M56" s="88"/>
      <c r="N56" s="88"/>
      <c r="O56" s="88"/>
      <c r="P56" s="10"/>
      <c r="Q56" s="89"/>
      <c r="R56" s="25"/>
      <c r="S56" s="25"/>
      <c r="T56" s="25"/>
    </row>
    <row r="57" spans="1:21" s="17" customFormat="1" ht="18" customHeight="1" x14ac:dyDescent="0.25">
      <c r="A57" s="78"/>
      <c r="B57" s="87"/>
      <c r="C57" s="49"/>
      <c r="D57" s="49"/>
      <c r="E57" s="50"/>
      <c r="F57" s="87"/>
      <c r="G57" s="87"/>
      <c r="H57" s="87"/>
      <c r="I57" s="87"/>
      <c r="J57" s="87"/>
      <c r="K57" s="88"/>
      <c r="L57" s="88"/>
      <c r="M57" s="88"/>
      <c r="N57" s="88"/>
      <c r="O57" s="88"/>
      <c r="P57" s="10"/>
      <c r="Q57" s="89"/>
      <c r="R57" s="25"/>
      <c r="S57" s="25"/>
      <c r="T57" s="25"/>
    </row>
    <row r="58" spans="1:21" s="17" customFormat="1" ht="18" customHeight="1" x14ac:dyDescent="0.25">
      <c r="A58" s="78"/>
      <c r="B58" s="87"/>
      <c r="C58" s="49"/>
      <c r="D58" s="49"/>
      <c r="E58" s="50"/>
      <c r="F58" s="87"/>
      <c r="G58" s="87"/>
      <c r="H58" s="87"/>
      <c r="I58" s="87"/>
      <c r="J58" s="87"/>
      <c r="K58" s="88"/>
      <c r="L58" s="88"/>
      <c r="M58" s="88"/>
      <c r="N58" s="88"/>
      <c r="O58" s="88"/>
      <c r="P58" s="10"/>
      <c r="Q58" s="89"/>
      <c r="R58" s="25"/>
      <c r="S58" s="25"/>
      <c r="T58" s="25"/>
    </row>
    <row r="59" spans="1:21" s="17" customFormat="1" ht="18" customHeight="1" x14ac:dyDescent="0.25">
      <c r="A59" s="78"/>
      <c r="B59" s="87"/>
      <c r="C59" s="49"/>
      <c r="D59" s="49"/>
      <c r="E59" s="50"/>
      <c r="F59" s="87"/>
      <c r="G59" s="88"/>
      <c r="H59" s="88"/>
      <c r="I59" s="88"/>
      <c r="J59" s="88"/>
      <c r="K59" s="10"/>
      <c r="L59" s="89"/>
      <c r="M59" s="25"/>
      <c r="N59" s="25"/>
      <c r="O59" s="25"/>
    </row>
    <row r="60" spans="1:21" x14ac:dyDescent="0.25">
      <c r="A60" s="8"/>
      <c r="B60" s="9"/>
      <c r="C60" s="9"/>
      <c r="D60" s="9"/>
      <c r="E60" s="9"/>
      <c r="F60" s="9"/>
      <c r="G60" s="55"/>
      <c r="H60" s="61"/>
      <c r="I60" s="9"/>
      <c r="J60" s="9"/>
      <c r="K60" s="9"/>
    </row>
    <row r="61" spans="1:21" x14ac:dyDescent="0.25">
      <c r="A61" s="8"/>
      <c r="B61" s="9"/>
      <c r="C61" s="9"/>
      <c r="D61" s="9"/>
      <c r="E61" s="9"/>
      <c r="F61" s="9"/>
      <c r="G61" s="9"/>
      <c r="I61" s="55"/>
      <c r="J61" s="61"/>
      <c r="K61" s="9"/>
      <c r="L61" s="9"/>
      <c r="M61" s="9"/>
    </row>
    <row r="62" spans="1:21" s="25" customFormat="1" ht="18.75" x14ac:dyDescent="0.3">
      <c r="A62" s="102"/>
      <c r="B62" s="102"/>
      <c r="C62" s="90"/>
      <c r="D62" s="90"/>
      <c r="E62" s="90"/>
      <c r="F62" s="91"/>
      <c r="G62" s="90"/>
      <c r="H62" s="9"/>
    </row>
    <row r="63" spans="1:21" s="25" customFormat="1" ht="18.75" x14ac:dyDescent="0.3">
      <c r="A63" s="94"/>
      <c r="B63" s="90"/>
      <c r="C63" s="90"/>
      <c r="D63" s="90"/>
      <c r="E63" s="90"/>
      <c r="F63" s="91"/>
      <c r="G63" s="90"/>
      <c r="H63" s="9"/>
    </row>
    <row r="64" spans="1:21" ht="18.75" x14ac:dyDescent="0.25">
      <c r="A64" s="95"/>
      <c r="B64" s="93"/>
      <c r="C64" s="93"/>
      <c r="D64" s="93"/>
      <c r="E64" s="93"/>
      <c r="F64" s="93"/>
      <c r="G64" s="93"/>
      <c r="H64" s="9"/>
    </row>
    <row r="65" spans="1:23" ht="18.75" x14ac:dyDescent="0.3">
      <c r="C65" s="97"/>
      <c r="D65" s="97"/>
      <c r="E65" s="90"/>
      <c r="F65" s="91"/>
      <c r="G65" s="90"/>
      <c r="H65" s="9"/>
    </row>
    <row r="66" spans="1:23" ht="18.75" x14ac:dyDescent="0.3">
      <c r="A66" s="96"/>
      <c r="B66" s="96"/>
      <c r="C66" s="98"/>
      <c r="D66" s="98"/>
      <c r="E66" s="96"/>
      <c r="F66" s="96"/>
      <c r="G66" s="92"/>
      <c r="H66" s="9"/>
    </row>
    <row r="67" spans="1:23" ht="18.75" x14ac:dyDescent="0.3">
      <c r="A67" s="24"/>
      <c r="B67" s="24"/>
      <c r="C67" s="96"/>
      <c r="D67" s="96"/>
      <c r="E67" s="99"/>
      <c r="F67" s="96"/>
      <c r="G67" s="100"/>
      <c r="H67" s="9"/>
    </row>
    <row r="68" spans="1:23" x14ac:dyDescent="0.25">
      <c r="A68" s="31"/>
      <c r="B68" s="22"/>
      <c r="C68" s="24"/>
      <c r="D68" s="24"/>
      <c r="E68" s="22"/>
      <c r="F68" s="9"/>
      <c r="G68" s="43"/>
      <c r="H68" s="37"/>
      <c r="I68" s="25"/>
      <c r="J68" s="9"/>
      <c r="K68" s="9"/>
      <c r="L68" s="9"/>
    </row>
    <row r="69" spans="1:23" ht="16.5" customHeight="1" x14ac:dyDescent="0.25">
      <c r="A69" s="30"/>
      <c r="B69" s="21"/>
      <c r="C69" s="22"/>
      <c r="D69" s="31"/>
      <c r="E69" s="27"/>
      <c r="F69" s="43"/>
      <c r="G69" s="25"/>
      <c r="H69" s="25"/>
      <c r="I69" s="25"/>
      <c r="J69" s="9"/>
      <c r="K69" s="9"/>
      <c r="L69" s="9"/>
      <c r="M69" s="12"/>
      <c r="N69" s="12"/>
      <c r="R69" s="7"/>
    </row>
    <row r="70" spans="1:23" s="25" customFormat="1" ht="18" customHeight="1" x14ac:dyDescent="0.25">
      <c r="A70"/>
      <c r="B70"/>
      <c r="C70"/>
      <c r="D70" s="33"/>
      <c r="E70" s="33"/>
      <c r="G70" s="7"/>
      <c r="H70" s="7"/>
      <c r="I70" s="7"/>
      <c r="J70" s="7"/>
    </row>
    <row r="71" spans="1:23" s="25" customFormat="1" ht="13.5" customHeight="1" x14ac:dyDescent="0.25">
      <c r="A71" s="1"/>
      <c r="B71" s="1"/>
      <c r="C71" s="1"/>
      <c r="D71" s="33"/>
      <c r="E71" s="33"/>
      <c r="H71" s="9"/>
      <c r="I71" s="9"/>
      <c r="J71" s="12"/>
      <c r="K71" s="7"/>
      <c r="L71" s="7"/>
      <c r="M71" s="7"/>
    </row>
    <row r="72" spans="1:23" s="25" customFormat="1" ht="0.75" customHeight="1" x14ac:dyDescent="0.25">
      <c r="A72"/>
      <c r="B72"/>
      <c r="C72"/>
      <c r="D72" s="33"/>
      <c r="E72" s="33"/>
      <c r="F72" s="3"/>
      <c r="H72" s="9"/>
      <c r="I72" s="24"/>
      <c r="J72" s="12"/>
      <c r="K72" s="12"/>
      <c r="L72" s="7"/>
      <c r="M72" s="7"/>
      <c r="N72" s="7"/>
    </row>
    <row r="73" spans="1:23" s="25" customFormat="1" ht="15" hidden="1" customHeight="1" x14ac:dyDescent="0.25">
      <c r="A73"/>
      <c r="B73"/>
      <c r="C73"/>
      <c r="D73" s="43"/>
      <c r="E73" s="43"/>
      <c r="F73" s="44"/>
      <c r="G73" s="9"/>
      <c r="H73" s="9"/>
      <c r="I73" s="24"/>
      <c r="J73" s="26"/>
      <c r="K73" s="12"/>
      <c r="L73" s="7"/>
      <c r="M73" s="7"/>
      <c r="N73" s="7"/>
      <c r="O73" s="7"/>
    </row>
    <row r="74" spans="1:23" s="25" customFormat="1" ht="15" hidden="1" customHeight="1" x14ac:dyDescent="0.25">
      <c r="A74"/>
      <c r="B74"/>
      <c r="C74"/>
      <c r="D74" s="33"/>
      <c r="E74" s="33"/>
      <c r="F74" s="44"/>
      <c r="G74" s="24"/>
      <c r="H74" s="9"/>
      <c r="I74" s="22"/>
      <c r="K74" s="12"/>
      <c r="L74" s="7"/>
      <c r="M74" s="7"/>
      <c r="N74" s="7"/>
      <c r="O74" s="7"/>
    </row>
    <row r="75" spans="1:23" s="25" customFormat="1" ht="18.75" customHeight="1" x14ac:dyDescent="0.25">
      <c r="A75"/>
      <c r="B75"/>
      <c r="C75"/>
      <c r="D75" s="33"/>
      <c r="E75" s="33"/>
      <c r="G75" s="24"/>
      <c r="H75" s="24"/>
      <c r="I75" s="21"/>
      <c r="L75" s="12"/>
      <c r="M75" s="7"/>
      <c r="N75" s="7"/>
      <c r="O75" s="7"/>
      <c r="P75" s="7"/>
    </row>
    <row r="76" spans="1:23" x14ac:dyDescent="0.25">
      <c r="D76" s="33"/>
      <c r="E76" s="33"/>
      <c r="F76" s="25"/>
      <c r="G76" s="22"/>
      <c r="H76" s="24"/>
      <c r="M76" s="12"/>
      <c r="N76" s="12"/>
      <c r="O76" s="7"/>
      <c r="P76" s="7"/>
      <c r="Q76" s="7"/>
      <c r="R76" s="7"/>
    </row>
    <row r="77" spans="1:23" x14ac:dyDescent="0.25">
      <c r="G77" s="33"/>
      <c r="H77" s="33"/>
      <c r="I77" s="25"/>
      <c r="J77" s="21"/>
      <c r="K77" s="22"/>
      <c r="L77" s="1"/>
      <c r="P77" s="12"/>
      <c r="Q77" s="12"/>
      <c r="R77" s="7"/>
      <c r="S77" s="7"/>
      <c r="T77" s="7"/>
      <c r="U77" s="7"/>
    </row>
    <row r="78" spans="1:23" ht="16.5" customHeight="1" x14ac:dyDescent="0.25">
      <c r="B78" s="3"/>
      <c r="C78" s="3"/>
      <c r="G78" s="33"/>
      <c r="H78" s="33"/>
      <c r="I78" s="44"/>
      <c r="J78" s="25"/>
      <c r="K78" s="21"/>
      <c r="P78" s="12"/>
      <c r="Q78" s="12"/>
      <c r="R78" s="7"/>
      <c r="S78" s="7"/>
      <c r="T78" s="7"/>
      <c r="U78" s="7"/>
    </row>
    <row r="79" spans="1:23" x14ac:dyDescent="0.25">
      <c r="A79" s="2"/>
      <c r="B79" s="1"/>
      <c r="C79" s="1"/>
      <c r="E79" s="3"/>
      <c r="F79" s="3"/>
      <c r="G79" s="33"/>
      <c r="H79" s="33"/>
      <c r="I79" s="25"/>
      <c r="J79" s="44"/>
      <c r="K79" s="25"/>
      <c r="R79" s="12"/>
      <c r="S79" s="12"/>
      <c r="T79" s="7"/>
      <c r="U79" s="7"/>
      <c r="V79" s="7"/>
      <c r="W79" s="7"/>
    </row>
    <row r="80" spans="1:23" x14ac:dyDescent="0.25">
      <c r="A80" s="1"/>
      <c r="B80" s="1"/>
      <c r="C80" s="1"/>
      <c r="E80" s="1"/>
      <c r="F80" s="1"/>
      <c r="G80" s="33"/>
      <c r="H80" s="33"/>
      <c r="I80" s="25"/>
      <c r="J80" s="25"/>
      <c r="K80" s="44"/>
      <c r="R80" s="12"/>
      <c r="S80" s="12"/>
      <c r="T80" s="7"/>
      <c r="U80" s="7"/>
      <c r="V80" s="7"/>
      <c r="W80" s="7"/>
    </row>
    <row r="81" spans="1:23" x14ac:dyDescent="0.25">
      <c r="A81" s="1"/>
      <c r="D81" s="3"/>
      <c r="E81" s="1"/>
      <c r="F81" s="1"/>
      <c r="G81" s="33"/>
      <c r="H81" s="33"/>
      <c r="I81" s="25"/>
      <c r="J81" s="25"/>
      <c r="K81" s="25"/>
      <c r="R81" s="12"/>
      <c r="S81" s="12"/>
      <c r="T81" s="7"/>
      <c r="U81" s="7"/>
      <c r="V81" s="7"/>
      <c r="W81" s="7"/>
    </row>
    <row r="82" spans="1:23" x14ac:dyDescent="0.25">
      <c r="A82" s="6"/>
      <c r="D82" s="1"/>
      <c r="G82" s="25"/>
      <c r="H82" s="25"/>
      <c r="I82" s="25"/>
      <c r="J82" s="25"/>
      <c r="K82" s="25"/>
      <c r="R82" s="12"/>
      <c r="S82" s="12"/>
      <c r="T82" s="7"/>
      <c r="U82" s="7"/>
      <c r="V82" s="7"/>
      <c r="W82" s="7"/>
    </row>
    <row r="83" spans="1:23" ht="36" customHeight="1" x14ac:dyDescent="0.25">
      <c r="A83" s="5"/>
      <c r="D83" s="1"/>
      <c r="G83" s="25"/>
      <c r="H83" s="25"/>
      <c r="I83" s="25"/>
      <c r="J83" s="25"/>
      <c r="K83" s="25"/>
      <c r="R83" s="12"/>
      <c r="S83" s="12"/>
      <c r="T83" s="7"/>
      <c r="U83" s="7"/>
      <c r="V83" s="7"/>
      <c r="W83" s="7"/>
    </row>
    <row r="84" spans="1:23" x14ac:dyDescent="0.25">
      <c r="A84" s="4"/>
      <c r="B84" s="1"/>
      <c r="C84" s="1"/>
      <c r="I84" s="25"/>
      <c r="J84" s="25"/>
      <c r="K84" s="25"/>
      <c r="L84" s="3"/>
      <c r="M84" s="3"/>
      <c r="N84" s="3"/>
      <c r="R84" s="10"/>
      <c r="S84" s="12"/>
      <c r="T84" s="7"/>
      <c r="U84" s="7"/>
      <c r="V84" s="7"/>
    </row>
    <row r="85" spans="1:23" x14ac:dyDescent="0.25">
      <c r="A85" s="1"/>
      <c r="E85" s="1"/>
      <c r="F85" s="1"/>
      <c r="I85" s="25"/>
      <c r="J85" s="25"/>
      <c r="K85" s="25"/>
      <c r="L85" s="1"/>
      <c r="M85" s="1"/>
      <c r="N85" s="1"/>
      <c r="S85" s="10"/>
    </row>
    <row r="86" spans="1:23" x14ac:dyDescent="0.25">
      <c r="I86" s="25"/>
      <c r="J86" s="3"/>
      <c r="K86" s="25"/>
      <c r="L86" s="1"/>
      <c r="M86" s="1"/>
      <c r="N86" s="1"/>
    </row>
    <row r="87" spans="1:23" x14ac:dyDescent="0.25">
      <c r="D87" s="1"/>
      <c r="I87" s="25"/>
      <c r="J87" s="44"/>
      <c r="K87" s="3"/>
    </row>
    <row r="88" spans="1:23" x14ac:dyDescent="0.25">
      <c r="I88" s="25"/>
      <c r="J88" s="44"/>
      <c r="K88" s="44"/>
      <c r="O88" t="s">
        <v>39</v>
      </c>
    </row>
    <row r="89" spans="1:23" x14ac:dyDescent="0.25">
      <c r="K89" s="1"/>
    </row>
    <row r="90" spans="1:23" x14ac:dyDescent="0.25">
      <c r="L90" s="1"/>
      <c r="M90" s="1"/>
      <c r="N90" s="1"/>
    </row>
    <row r="92" spans="1:23" x14ac:dyDescent="0.25">
      <c r="J92" s="1"/>
    </row>
    <row r="93" spans="1:23" x14ac:dyDescent="0.25">
      <c r="K93" s="1"/>
    </row>
  </sheetData>
  <mergeCells count="7">
    <mergeCell ref="A4:D4"/>
    <mergeCell ref="A62:B62"/>
    <mergeCell ref="A6:Q6"/>
    <mergeCell ref="A5:Q5"/>
    <mergeCell ref="A7:Q8"/>
    <mergeCell ref="A9:Q9"/>
    <mergeCell ref="A10:Q10"/>
  </mergeCells>
  <conditionalFormatting sqref="C67:D67 B66">
    <cfRule type="duplicateValues" dxfId="1" priority="1"/>
  </conditionalFormatting>
  <conditionalFormatting sqref="B66">
    <cfRule type="duplicateValues" dxfId="0" priority="2"/>
  </conditionalFormatting>
  <pageMargins left="1.105" right="0.17" top="0.75" bottom="0.75" header="0.3" footer="0.3"/>
  <pageSetup scale="52" orientation="landscape" r:id="rId1"/>
  <ignoredErrors>
    <ignoredError sqref="D54 Q19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Plantilla Ejecución </vt:lpstr>
      <vt:lpstr>Hoja1</vt:lpstr>
      <vt:lpstr>'Plantilla Ejecución 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Stalin Rivera</cp:lastModifiedBy>
  <cp:lastPrinted>2025-01-13T14:20:35Z</cp:lastPrinted>
  <dcterms:created xsi:type="dcterms:W3CDTF">2018-04-17T18:57:16Z</dcterms:created>
  <dcterms:modified xsi:type="dcterms:W3CDTF">2025-01-13T14:23:12Z</dcterms:modified>
</cp:coreProperties>
</file>