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"/>
    </mc:Choice>
  </mc:AlternateContent>
  <bookViews>
    <workbookView xWindow="0" yWindow="0" windowWidth="19560" windowHeight="8340"/>
  </bookViews>
  <sheets>
    <sheet name="Plantilla Ejecución " sheetId="3" r:id="rId1"/>
  </sheets>
  <definedNames>
    <definedName name="_xlnm.Print_Area" localSheetId="0">'Plantilla Ejecución '!$B$1:$Q$71</definedName>
  </definedNames>
  <calcPr calcId="152511"/>
</workbook>
</file>

<file path=xl/calcChain.xml><?xml version="1.0" encoding="utf-8"?>
<calcChain xmlns="http://schemas.openxmlformats.org/spreadsheetml/2006/main">
  <c r="Q53" i="3" l="1"/>
  <c r="Q51" i="3"/>
  <c r="Q50" i="3"/>
  <c r="Q49" i="3"/>
  <c r="Q48" i="3"/>
  <c r="Q47" i="3"/>
  <c r="Q46" i="3"/>
  <c r="Q45" i="3"/>
  <c r="Q42" i="3"/>
  <c r="Q38" i="3"/>
  <c r="Q37" i="3"/>
  <c r="Q36" i="3"/>
  <c r="Q35" i="3"/>
  <c r="Q34" i="3"/>
  <c r="Q33" i="3"/>
  <c r="Q31" i="3"/>
  <c r="Q30" i="3"/>
  <c r="Q29" i="3"/>
  <c r="Q28" i="3"/>
  <c r="Q27" i="3"/>
  <c r="Q26" i="3"/>
  <c r="Q25" i="3"/>
  <c r="Q24" i="3"/>
  <c r="Q21" i="3"/>
  <c r="Q19" i="3"/>
  <c r="P52" i="3"/>
  <c r="P54" i="3" s="1"/>
  <c r="N52" i="3" l="1"/>
  <c r="N43" i="3"/>
  <c r="N41" i="3"/>
  <c r="N32" i="3"/>
  <c r="N22" i="3"/>
  <c r="N18" i="3"/>
  <c r="N17" i="3" l="1"/>
  <c r="N16" i="3" s="1"/>
  <c r="N54" i="3"/>
  <c r="N13" i="3"/>
  <c r="M52" i="3"/>
  <c r="M43" i="3"/>
  <c r="M41" i="3"/>
  <c r="M32" i="3"/>
  <c r="M22" i="3"/>
  <c r="M18" i="3"/>
  <c r="N15" i="3" l="1"/>
  <c r="N14" i="3"/>
  <c r="M17" i="3"/>
  <c r="M14" i="3" s="1"/>
  <c r="M54" i="3"/>
  <c r="M13" i="3"/>
  <c r="L52" i="3"/>
  <c r="L43" i="3"/>
  <c r="L41" i="3"/>
  <c r="L32" i="3"/>
  <c r="L22" i="3"/>
  <c r="L18" i="3"/>
  <c r="M15" i="3" l="1"/>
  <c r="M16" i="3"/>
  <c r="L17" i="3"/>
  <c r="L14" i="3" s="1"/>
  <c r="L54" i="3"/>
  <c r="L13" i="3"/>
  <c r="K52" i="3"/>
  <c r="K44" i="3"/>
  <c r="K41" i="3"/>
  <c r="K39" i="3"/>
  <c r="K22" i="3"/>
  <c r="K18" i="3"/>
  <c r="K32" i="3" l="1"/>
  <c r="Q39" i="3"/>
  <c r="K43" i="3"/>
  <c r="K54" i="3" s="1"/>
  <c r="Q44" i="3"/>
  <c r="L15" i="3"/>
  <c r="L16" i="3"/>
  <c r="K17" i="3"/>
  <c r="K15" i="3" s="1"/>
  <c r="J52" i="3"/>
  <c r="J43" i="3"/>
  <c r="J41" i="3"/>
  <c r="J32" i="3"/>
  <c r="J22" i="3"/>
  <c r="J18" i="3"/>
  <c r="K14" i="3" l="1"/>
  <c r="K13" i="3"/>
  <c r="K16" i="3"/>
  <c r="J54" i="3"/>
  <c r="J17" i="3"/>
  <c r="J13" i="3" s="1"/>
  <c r="I52" i="3"/>
  <c r="I43" i="3"/>
  <c r="I41" i="3"/>
  <c r="I40" i="3"/>
  <c r="Q40" i="3" s="1"/>
  <c r="I23" i="3"/>
  <c r="I22" i="3" s="1"/>
  <c r="I20" i="3"/>
  <c r="I18" i="3" s="1"/>
  <c r="I32" i="3" l="1"/>
  <c r="J15" i="3"/>
  <c r="J16" i="3"/>
  <c r="J14" i="3"/>
  <c r="I17" i="3"/>
  <c r="I13" i="3" s="1"/>
  <c r="I54" i="3"/>
  <c r="O32" i="3"/>
  <c r="O18" i="3"/>
  <c r="O52" i="3"/>
  <c r="O43" i="3"/>
  <c r="O41" i="3"/>
  <c r="O22" i="3"/>
  <c r="I14" i="3" l="1"/>
  <c r="I15" i="3"/>
  <c r="I16" i="3"/>
  <c r="O54" i="3"/>
  <c r="O17" i="3"/>
  <c r="O15" i="3" s="1"/>
  <c r="E54" i="3"/>
  <c r="F54" i="3"/>
  <c r="D54" i="3"/>
  <c r="O13" i="3" l="1"/>
  <c r="O16" i="3"/>
  <c r="O14" i="3"/>
  <c r="H18" i="3"/>
  <c r="H52" i="3"/>
  <c r="G52" i="3"/>
  <c r="Q52" i="3" s="1"/>
  <c r="H43" i="3"/>
  <c r="G43" i="3"/>
  <c r="Q43" i="3" s="1"/>
  <c r="H41" i="3"/>
  <c r="G41" i="3"/>
  <c r="Q41" i="3" s="1"/>
  <c r="H32" i="3"/>
  <c r="G32" i="3"/>
  <c r="Q32" i="3" s="1"/>
  <c r="G23" i="3"/>
  <c r="Q23" i="3" s="1"/>
  <c r="H22" i="3"/>
  <c r="G20" i="3"/>
  <c r="Q20" i="3" s="1"/>
  <c r="G18" i="3" l="1"/>
  <c r="Q18" i="3" s="1"/>
  <c r="G22" i="3"/>
  <c r="Q22" i="3" s="1"/>
  <c r="H17" i="3"/>
  <c r="H14" i="3" s="1"/>
  <c r="H54" i="3"/>
  <c r="H13" i="3" l="1"/>
  <c r="H16" i="3"/>
  <c r="G17" i="3"/>
  <c r="Q17" i="3" s="1"/>
  <c r="G54" i="3"/>
  <c r="H15" i="3"/>
  <c r="Q54" i="3"/>
  <c r="G15" i="3" l="1"/>
  <c r="Q15" i="3" s="1"/>
  <c r="G13" i="3"/>
  <c r="Q13" i="3" s="1"/>
  <c r="G14" i="3"/>
  <c r="Q14" i="3" s="1"/>
  <c r="G16" i="3"/>
  <c r="Q16" i="3" s="1"/>
</calcChain>
</file>

<file path=xl/sharedStrings.xml><?xml version="1.0" encoding="utf-8"?>
<sst xmlns="http://schemas.openxmlformats.org/spreadsheetml/2006/main" count="64" uniqueCount="63">
  <si>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</si>
  <si>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</si>
  <si>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</si>
  <si>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</si>
  <si>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</si>
  <si>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</si>
  <si>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</si>
  <si>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</si>
  <si>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</si>
  <si>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</si>
  <si>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</si>
  <si>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</si>
  <si>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</si>
  <si>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</si>
  <si>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</si>
  <si>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</si>
  <si>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</si>
  <si>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</si>
  <si>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</si>
  <si>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</si>
  <si>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</si>
  <si>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</si>
  <si>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</si>
  <si>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</si>
  <si>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</si>
  <si>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</si>
  <si>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</si>
  <si>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</si>
  <si>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</si>
  <si>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</si>
  <si>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</si>
  <si>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</si>
  <si>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</si>
  <si>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</si>
  <si>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</si>
  <si>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</si>
  <si>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</si>
  <si>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</si>
  <si>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</si>
  <si>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</si>
  <si>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</si>
  <si>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</si>
  <si>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</si>
  <si>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</si>
  <si>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</si>
  <si>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</si>
  <si>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</si>
  <si>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</si>
  <si>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</si>
  <si>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</si>
  <si>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</si>
  <si>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</si>
  <si>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</si>
  <si>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</si>
  <si>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</si>
  <si>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</si>
  <si>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</si>
  <si>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</si>
  <si>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</si>
  <si>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</si>
  <si>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2.6.6-EQUIPOS DE DEFENSA Y SEGURIDAD</t>
  </si>
  <si>
    <t>NOVIEMBRE</t>
  </si>
  <si>
    <t xml:space="preserve">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</si>
</sst>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left" vertical="center"/>
    </xf>
    <xf numFmtId="164" fontId="11" fillId="0" borderId="2" xfId="1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0" borderId="0" xfId="0" applyNumberFormat="1"/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0" fillId="0" borderId="0" xfId="3" applyFont="1" applyAlignment="1">
      <alignment vertical="center"/>
    </xf>
    <xf numFmtId="43" fontId="1" fillId="0" borderId="0" xfId="3" applyFont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3" applyFont="1" applyFill="1" applyAlignment="1">
      <alignment vertical="center"/>
    </xf>
    <xf numFmtId="0" fontId="0" fillId="0" borderId="0" xfId="0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742951</xdr:colOff>
      <xdr:row>5</xdr:row>
      <xdr:rowOff>114300</xdr:rowOff>
    </xdr:from>
    <xdr:to>
      <xdr:col>21</xdr:col>
      <xdr:colOff>276487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96273</xdr:colOff>
      <xdr:row>4</xdr:row>
      <xdr:rowOff>238125</xdr:rowOff>
    </xdr:from>
    <xdr:to>
      <xdr:col>9</xdr:col>
      <xdr:colOff>76201</xdr:colOff>
      <xdr:row>4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7154298" y="1114425"/>
          <a:ext cx="846703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211138</xdr:colOff>
      <xdr:row>0</xdr:row>
      <xdr:rowOff>47625</xdr:rowOff>
    </xdr:from>
    <xdr:to>
      <xdr:col>8</xdr:col>
      <xdr:colOff>820738</xdr:colOff>
      <xdr:row>3</xdr:row>
      <xdr:rowOff>66673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163" y="47625"/>
          <a:ext cx="609600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752474</xdr:colOff>
      <xdr:row>2</xdr:row>
      <xdr:rowOff>85724</xdr:rowOff>
    </xdr:from>
    <xdr:to>
      <xdr:col>19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91"/>
  <sheetViews>
    <sheetView showGridLines="0" tabSelected="1" topLeftCell="E1" zoomScaleNormal="100" workbookViewId="0">
      <selection activeCell="K2" sqref="K2"/>
    </sheetView>
  </sheetViews>
  <sheetFormatPr baseColWidth="10" defaultColWidth="9.140625" defaultRowHeight="15" x14ac:dyDescent="0.25"/>
  <cols>
    <col min="1" max="1" width="0.5703125" customWidth="1"/>
    <col min="2" max="2" width="1.42578125" customWidth="1"/>
    <col min="3" max="3" width="36.28515625" customWidth="1"/>
    <col min="4" max="4" width="13.5703125" customWidth="1"/>
    <col min="5" max="5" width="16.7109375" customWidth="1"/>
    <col min="6" max="6" width="12.5703125" customWidth="1"/>
    <col min="7" max="7" width="12" customWidth="1"/>
    <col min="8" max="8" width="12.7109375" customWidth="1"/>
    <col min="9" max="9" width="13" customWidth="1"/>
    <col min="10" max="10" width="12.42578125" customWidth="1"/>
    <col min="11" max="11" width="14.42578125" customWidth="1"/>
    <col min="12" max="12" width="12.5703125" customWidth="1"/>
    <col min="13" max="13" width="13.42578125" customWidth="1"/>
    <col min="14" max="14" width="13.7109375" customWidth="1"/>
    <col min="15" max="15" width="11.85546875" customWidth="1"/>
    <col min="16" max="16" width="14.5703125" customWidth="1"/>
    <col min="17" max="17" width="13.85546875" customWidth="1"/>
    <col min="18" max="18" width="16.140625" customWidth="1"/>
    <col min="19" max="19" width="12.140625" customWidth="1"/>
    <col min="20" max="20" width="13.7109375" customWidth="1"/>
    <col min="21" max="21" width="14.140625" customWidth="1"/>
    <col min="22" max="22" width="13.85546875" customWidth="1"/>
    <col min="23" max="23" width="13.28515625" customWidth="1"/>
    <col min="24" max="24" width="16.28515625" customWidth="1"/>
  </cols>
  <sheetData>
    <row r="1" spans="3:22" x14ac:dyDescent="0.25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3:22" ht="15.75" x14ac:dyDescent="0.25"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7"/>
      <c r="S2" s="17"/>
      <c r="T2" s="17"/>
    </row>
    <row r="3" spans="3:22" ht="15.75" x14ac:dyDescent="0.25"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  <c r="T3" s="17"/>
    </row>
    <row r="4" spans="3:22" ht="18.75" customHeight="1" x14ac:dyDescent="0.25">
      <c r="C4" s="70" t="s">
        <v>45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7"/>
      <c r="S4" s="17"/>
      <c r="T4" s="17"/>
    </row>
    <row r="5" spans="3:22" ht="21" customHeight="1" x14ac:dyDescent="0.25">
      <c r="C5" s="74" t="s">
        <v>62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17"/>
      <c r="S5" s="17"/>
      <c r="T5" s="17"/>
    </row>
    <row r="6" spans="3:22" ht="24.75" customHeight="1" x14ac:dyDescent="0.25">
      <c r="C6" s="73" t="s">
        <v>44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9"/>
      <c r="S6" s="20"/>
      <c r="T6" s="17"/>
    </row>
    <row r="7" spans="3:22" ht="7.5" customHeight="1" x14ac:dyDescent="0.25">
      <c r="C7" s="30"/>
      <c r="D7" s="30"/>
      <c r="E7" s="30"/>
      <c r="F7" s="30"/>
      <c r="G7" s="37"/>
      <c r="H7" s="37"/>
      <c r="I7" s="45"/>
      <c r="J7" s="48"/>
      <c r="K7" s="50"/>
      <c r="L7" s="52"/>
      <c r="M7" s="54"/>
      <c r="N7" s="56"/>
      <c r="O7" s="40"/>
      <c r="P7" s="60"/>
      <c r="Q7" s="37"/>
      <c r="R7" s="31"/>
      <c r="S7" s="20"/>
      <c r="T7" s="17"/>
    </row>
    <row r="8" spans="3:22" ht="15.75" customHeight="1" x14ac:dyDescent="0.25">
      <c r="C8" s="71" t="s">
        <v>49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29"/>
      <c r="S8" s="20"/>
      <c r="T8" s="17"/>
      <c r="U8" s="13"/>
    </row>
    <row r="9" spans="3:22" ht="15.75" customHeight="1" x14ac:dyDescent="0.25">
      <c r="C9" s="71" t="s">
        <v>46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30"/>
      <c r="S9" s="20"/>
      <c r="T9" s="17"/>
    </row>
    <row r="10" spans="3:22" x14ac:dyDescent="0.25">
      <c r="C10" s="72" t="s">
        <v>47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28"/>
      <c r="S10" s="20"/>
      <c r="T10" s="17"/>
      <c r="V10" s="16"/>
    </row>
    <row r="11" spans="3:22" ht="15.75" thickBot="1" x14ac:dyDescent="0.3">
      <c r="C11" s="27"/>
      <c r="D11" s="27"/>
      <c r="E11" s="27"/>
      <c r="F11" s="27"/>
      <c r="G11" s="38"/>
      <c r="H11" s="38"/>
      <c r="I11" s="46"/>
      <c r="J11" s="49"/>
      <c r="K11" s="51"/>
      <c r="L11" s="53"/>
      <c r="M11" s="55"/>
      <c r="N11" s="57"/>
      <c r="O11" s="41"/>
      <c r="P11" s="61"/>
      <c r="Q11" s="44"/>
      <c r="R11" s="27"/>
      <c r="S11" s="20"/>
      <c r="T11" s="17"/>
    </row>
    <row r="12" spans="3:22" ht="28.5" customHeight="1" thickBot="1" x14ac:dyDescent="0.3">
      <c r="C12" s="77" t="s">
        <v>0</v>
      </c>
      <c r="D12" s="36" t="s">
        <v>43</v>
      </c>
      <c r="E12" s="36" t="s">
        <v>42</v>
      </c>
      <c r="F12" s="78" t="s">
        <v>34</v>
      </c>
      <c r="G12" s="78" t="s">
        <v>50</v>
      </c>
      <c r="H12" s="78" t="s">
        <v>51</v>
      </c>
      <c r="I12" s="78" t="s">
        <v>53</v>
      </c>
      <c r="J12" s="78" t="s">
        <v>54</v>
      </c>
      <c r="K12" s="78" t="s">
        <v>55</v>
      </c>
      <c r="L12" s="78" t="s">
        <v>56</v>
      </c>
      <c r="M12" s="78" t="s">
        <v>57</v>
      </c>
      <c r="N12" s="78" t="s">
        <v>58</v>
      </c>
      <c r="O12" s="78" t="s">
        <v>59</v>
      </c>
      <c r="P12" s="78" t="s">
        <v>61</v>
      </c>
      <c r="Q12" s="78" t="s">
        <v>52</v>
      </c>
    </row>
    <row r="13" spans="3:22" x14ac:dyDescent="0.25">
      <c r="C13" s="22" t="s">
        <v>1</v>
      </c>
      <c r="D13" s="21">
        <v>195688996</v>
      </c>
      <c r="E13" s="33">
        <v>0</v>
      </c>
      <c r="F13" s="33">
        <v>10981119.880000001</v>
      </c>
      <c r="G13" s="33">
        <f t="shared" ref="G13:O13" si="0">+G17</f>
        <v>13309194.899999999</v>
      </c>
      <c r="H13" s="33">
        <f t="shared" si="0"/>
        <v>13632308.689999999</v>
      </c>
      <c r="I13" s="33">
        <f t="shared" si="0"/>
        <v>12734866.560000002</v>
      </c>
      <c r="J13" s="33">
        <f t="shared" si="0"/>
        <v>14778056.08</v>
      </c>
      <c r="K13" s="33">
        <f t="shared" si="0"/>
        <v>16732665.26</v>
      </c>
      <c r="L13" s="33">
        <f t="shared" ref="L13:N13" si="1">+L17</f>
        <v>13872883.73</v>
      </c>
      <c r="M13" s="33">
        <f t="shared" si="1"/>
        <v>12813424.850000001</v>
      </c>
      <c r="N13" s="33">
        <f t="shared" si="1"/>
        <v>13882815.76</v>
      </c>
      <c r="O13" s="33">
        <f t="shared" si="0"/>
        <v>14017899.74</v>
      </c>
      <c r="P13" s="33">
        <v>15611244.49</v>
      </c>
      <c r="Q13" s="33">
        <f>SUM(F13:P13)</f>
        <v>152366479.94000003</v>
      </c>
      <c r="R13" s="62"/>
    </row>
    <row r="14" spans="3:22" ht="24.75" customHeight="1" x14ac:dyDescent="0.25">
      <c r="C14" s="23" t="s">
        <v>2</v>
      </c>
      <c r="D14" s="21">
        <v>195688996</v>
      </c>
      <c r="E14" s="21">
        <v>0</v>
      </c>
      <c r="F14" s="33">
        <v>10981119.880000001</v>
      </c>
      <c r="G14" s="33">
        <f t="shared" ref="G14:O14" si="2">+G17</f>
        <v>13309194.899999999</v>
      </c>
      <c r="H14" s="33">
        <f t="shared" si="2"/>
        <v>13632308.689999999</v>
      </c>
      <c r="I14" s="33">
        <f t="shared" si="2"/>
        <v>12734866.560000002</v>
      </c>
      <c r="J14" s="33">
        <f t="shared" si="2"/>
        <v>14778056.08</v>
      </c>
      <c r="K14" s="33">
        <f t="shared" si="2"/>
        <v>16732665.26</v>
      </c>
      <c r="L14" s="33">
        <f t="shared" ref="L14:N14" si="3">+L17</f>
        <v>13872883.73</v>
      </c>
      <c r="M14" s="33">
        <f t="shared" si="3"/>
        <v>12813424.850000001</v>
      </c>
      <c r="N14" s="33">
        <f t="shared" si="3"/>
        <v>13882815.76</v>
      </c>
      <c r="O14" s="33">
        <f t="shared" si="2"/>
        <v>14017899.74</v>
      </c>
      <c r="P14" s="33">
        <v>15611244.49</v>
      </c>
      <c r="Q14" s="33">
        <f t="shared" ref="Q14:Q53" si="4">SUM(F14:P14)</f>
        <v>152366479.94000003</v>
      </c>
      <c r="R14" s="62"/>
    </row>
    <row r="15" spans="3:22" ht="19.5" customHeight="1" x14ac:dyDescent="0.25">
      <c r="C15" s="23" t="s">
        <v>3</v>
      </c>
      <c r="D15" s="21">
        <v>195688996</v>
      </c>
      <c r="E15" s="21">
        <v>0</v>
      </c>
      <c r="F15" s="33">
        <v>10981119.880000001</v>
      </c>
      <c r="G15" s="33">
        <f t="shared" ref="G15:O15" si="5">+G17</f>
        <v>13309194.899999999</v>
      </c>
      <c r="H15" s="33">
        <f t="shared" si="5"/>
        <v>13632308.689999999</v>
      </c>
      <c r="I15" s="33">
        <f t="shared" si="5"/>
        <v>12734866.560000002</v>
      </c>
      <c r="J15" s="33">
        <f t="shared" si="5"/>
        <v>14778056.08</v>
      </c>
      <c r="K15" s="33">
        <f t="shared" si="5"/>
        <v>16732665.26</v>
      </c>
      <c r="L15" s="33">
        <f t="shared" ref="L15:N15" si="6">+L17</f>
        <v>13872883.73</v>
      </c>
      <c r="M15" s="33">
        <f t="shared" si="6"/>
        <v>12813424.850000001</v>
      </c>
      <c r="N15" s="33">
        <f t="shared" si="6"/>
        <v>13882815.76</v>
      </c>
      <c r="O15" s="33">
        <f t="shared" si="5"/>
        <v>14017899.74</v>
      </c>
      <c r="P15" s="33">
        <v>15611244.49</v>
      </c>
      <c r="Q15" s="33">
        <f t="shared" si="4"/>
        <v>152366479.94000003</v>
      </c>
      <c r="R15" s="62"/>
    </row>
    <row r="16" spans="3:22" ht="17.25" customHeight="1" x14ac:dyDescent="0.25">
      <c r="C16" s="23" t="s">
        <v>48</v>
      </c>
      <c r="D16" s="21">
        <v>195688996</v>
      </c>
      <c r="E16" s="21">
        <v>0</v>
      </c>
      <c r="F16" s="33">
        <v>10981119.880000001</v>
      </c>
      <c r="G16" s="33">
        <f t="shared" ref="G16:O16" si="7">+G17</f>
        <v>13309194.899999999</v>
      </c>
      <c r="H16" s="33">
        <f t="shared" si="7"/>
        <v>13632308.689999999</v>
      </c>
      <c r="I16" s="33">
        <f t="shared" si="7"/>
        <v>12734866.560000002</v>
      </c>
      <c r="J16" s="33">
        <f t="shared" si="7"/>
        <v>14778056.08</v>
      </c>
      <c r="K16" s="33">
        <f t="shared" si="7"/>
        <v>16732665.26</v>
      </c>
      <c r="L16" s="33">
        <f t="shared" si="7"/>
        <v>13872883.73</v>
      </c>
      <c r="M16" s="33">
        <f t="shared" si="7"/>
        <v>12813424.850000001</v>
      </c>
      <c r="N16" s="33">
        <f t="shared" si="7"/>
        <v>13882815.76</v>
      </c>
      <c r="O16" s="33">
        <f t="shared" si="7"/>
        <v>14017899.74</v>
      </c>
      <c r="P16" s="33">
        <v>15611244.49</v>
      </c>
      <c r="Q16" s="33">
        <f t="shared" si="4"/>
        <v>152366479.94000003</v>
      </c>
      <c r="R16" s="62"/>
    </row>
    <row r="17" spans="3:18" x14ac:dyDescent="0.25">
      <c r="C17" s="23" t="s">
        <v>4</v>
      </c>
      <c r="D17" s="21">
        <v>195688996</v>
      </c>
      <c r="E17" s="21">
        <v>0</v>
      </c>
      <c r="F17" s="33">
        <v>10981119.880000001</v>
      </c>
      <c r="G17" s="33">
        <f t="shared" ref="G17:O17" si="8">+G18+G22+G32+G41+G43+G52</f>
        <v>13309194.899999999</v>
      </c>
      <c r="H17" s="33">
        <f t="shared" si="8"/>
        <v>13632308.689999999</v>
      </c>
      <c r="I17" s="33">
        <f t="shared" si="8"/>
        <v>12734866.560000002</v>
      </c>
      <c r="J17" s="33">
        <f t="shared" si="8"/>
        <v>14778056.08</v>
      </c>
      <c r="K17" s="33">
        <f t="shared" si="8"/>
        <v>16732665.26</v>
      </c>
      <c r="L17" s="33">
        <f t="shared" ref="L17:N17" si="9">+L18+L22+L32+L41+L43+L52</f>
        <v>13872883.73</v>
      </c>
      <c r="M17" s="33">
        <f t="shared" si="9"/>
        <v>12813424.850000001</v>
      </c>
      <c r="N17" s="33">
        <f t="shared" si="9"/>
        <v>13882815.76</v>
      </c>
      <c r="O17" s="33">
        <f t="shared" si="8"/>
        <v>14017899.74</v>
      </c>
      <c r="P17" s="33">
        <v>15611244.49</v>
      </c>
      <c r="Q17" s="33">
        <f t="shared" si="4"/>
        <v>152366479.94000003</v>
      </c>
      <c r="R17" s="62"/>
    </row>
    <row r="18" spans="3:18" s="25" customFormat="1" x14ac:dyDescent="0.25">
      <c r="C18" s="24" t="s">
        <v>5</v>
      </c>
      <c r="D18" s="33">
        <v>151318996</v>
      </c>
      <c r="E18" s="33">
        <v>0</v>
      </c>
      <c r="F18" s="33">
        <v>10547535.460000001</v>
      </c>
      <c r="G18" s="33">
        <f t="shared" ref="G18:O18" si="10">SUM(G19:G21)</f>
        <v>12442952.789999999</v>
      </c>
      <c r="H18" s="33">
        <f t="shared" si="10"/>
        <v>11560513.07</v>
      </c>
      <c r="I18" s="33">
        <f t="shared" si="10"/>
        <v>11003099.130000001</v>
      </c>
      <c r="J18" s="33">
        <f t="shared" si="10"/>
        <v>11397608.780000001</v>
      </c>
      <c r="K18" s="33">
        <f t="shared" si="10"/>
        <v>11624356.859999999</v>
      </c>
      <c r="L18" s="33">
        <f t="shared" ref="L18:N18" si="11">SUM(L19:L21)</f>
        <v>11108643.99</v>
      </c>
      <c r="M18" s="33">
        <f t="shared" si="11"/>
        <v>11069363</v>
      </c>
      <c r="N18" s="33">
        <f t="shared" si="11"/>
        <v>11031250.66</v>
      </c>
      <c r="O18" s="33">
        <f t="shared" si="10"/>
        <v>11160789.560000001</v>
      </c>
      <c r="P18" s="33">
        <v>12092119.08</v>
      </c>
      <c r="Q18" s="33">
        <f t="shared" si="4"/>
        <v>125038232.38</v>
      </c>
      <c r="R18" s="63"/>
    </row>
    <row r="19" spans="3:18" x14ac:dyDescent="0.25">
      <c r="C19" s="23" t="s">
        <v>6</v>
      </c>
      <c r="D19" s="21">
        <v>125562000</v>
      </c>
      <c r="E19" s="21">
        <v>0</v>
      </c>
      <c r="F19" s="21">
        <v>9080436.8599999994</v>
      </c>
      <c r="G19" s="21">
        <v>9932637.6199999992</v>
      </c>
      <c r="H19" s="21">
        <v>9579318.7699999996</v>
      </c>
      <c r="I19" s="21">
        <v>9006796.8300000001</v>
      </c>
      <c r="J19" s="21">
        <v>9374328.6300000008</v>
      </c>
      <c r="K19" s="21">
        <v>9615510.0899999999</v>
      </c>
      <c r="L19" s="21">
        <v>9093477.7200000007</v>
      </c>
      <c r="M19" s="21">
        <v>9053893.0800000001</v>
      </c>
      <c r="N19" s="21">
        <v>9003943.0800000001</v>
      </c>
      <c r="O19" s="21">
        <v>9112785.5700000003</v>
      </c>
      <c r="P19" s="21">
        <v>10029872.369999999</v>
      </c>
      <c r="Q19" s="33">
        <f t="shared" si="4"/>
        <v>102883000.62</v>
      </c>
      <c r="R19" s="62"/>
    </row>
    <row r="20" spans="3:18" ht="18.75" customHeight="1" x14ac:dyDescent="0.25">
      <c r="C20" s="23" t="s">
        <v>7</v>
      </c>
      <c r="D20" s="21">
        <v>9158126</v>
      </c>
      <c r="E20" s="21">
        <v>0</v>
      </c>
      <c r="F20" s="21">
        <v>83000</v>
      </c>
      <c r="G20" s="21">
        <f>83000+1029000</f>
        <v>1112000</v>
      </c>
      <c r="H20" s="21">
        <v>603000</v>
      </c>
      <c r="I20" s="21">
        <f>83000+540500</f>
        <v>623500</v>
      </c>
      <c r="J20" s="21">
        <v>623500</v>
      </c>
      <c r="K20" s="21">
        <v>636000</v>
      </c>
      <c r="L20" s="21">
        <v>636500</v>
      </c>
      <c r="M20" s="21">
        <v>635500</v>
      </c>
      <c r="N20" s="21">
        <v>655000</v>
      </c>
      <c r="O20" s="21">
        <v>659000</v>
      </c>
      <c r="P20" s="21">
        <v>661000</v>
      </c>
      <c r="Q20" s="33">
        <f t="shared" si="4"/>
        <v>6928000</v>
      </c>
      <c r="R20" s="62"/>
    </row>
    <row r="21" spans="3:18" ht="21.75" customHeight="1" x14ac:dyDescent="0.25">
      <c r="C21" s="23" t="s">
        <v>8</v>
      </c>
      <c r="D21" s="21">
        <v>16598870</v>
      </c>
      <c r="E21" s="21">
        <v>0</v>
      </c>
      <c r="F21" s="21">
        <v>1384098.6</v>
      </c>
      <c r="G21" s="21">
        <v>1398315.17</v>
      </c>
      <c r="H21" s="21">
        <v>1378194.3</v>
      </c>
      <c r="I21" s="21">
        <v>1372802.3</v>
      </c>
      <c r="J21" s="21">
        <v>1399780.15</v>
      </c>
      <c r="K21" s="21">
        <v>1372846.77</v>
      </c>
      <c r="L21" s="21">
        <v>1378666.27</v>
      </c>
      <c r="M21" s="21">
        <v>1379969.92</v>
      </c>
      <c r="N21" s="21">
        <v>1372307.58</v>
      </c>
      <c r="O21" s="21">
        <v>1389003.99</v>
      </c>
      <c r="P21" s="21">
        <v>1401246.71</v>
      </c>
      <c r="Q21" s="33">
        <f t="shared" si="4"/>
        <v>15227231.759999998</v>
      </c>
      <c r="R21" s="62"/>
    </row>
    <row r="22" spans="3:18" s="25" customFormat="1" x14ac:dyDescent="0.25">
      <c r="C22" s="24" t="s">
        <v>9</v>
      </c>
      <c r="D22" s="33">
        <v>14935000</v>
      </c>
      <c r="E22" s="33">
        <v>0</v>
      </c>
      <c r="F22" s="33">
        <v>433584.42</v>
      </c>
      <c r="G22" s="33">
        <f t="shared" ref="G22:O22" si="12">SUM(G23:G31)</f>
        <v>701136.61</v>
      </c>
      <c r="H22" s="33">
        <f t="shared" si="12"/>
        <v>856647.79</v>
      </c>
      <c r="I22" s="33">
        <f t="shared" si="12"/>
        <v>834311.39000000013</v>
      </c>
      <c r="J22" s="33">
        <f t="shared" si="12"/>
        <v>1156169.8699999999</v>
      </c>
      <c r="K22" s="33">
        <f t="shared" si="12"/>
        <v>1156870.4099999997</v>
      </c>
      <c r="L22" s="33">
        <f t="shared" ref="L22:N22" si="13">SUM(L23:L31)</f>
        <v>966949.54</v>
      </c>
      <c r="M22" s="33">
        <f t="shared" si="13"/>
        <v>596886.88</v>
      </c>
      <c r="N22" s="33">
        <f t="shared" si="13"/>
        <v>1293579.76</v>
      </c>
      <c r="O22" s="33">
        <f t="shared" si="12"/>
        <v>1876352.37</v>
      </c>
      <c r="P22" s="33">
        <v>1608610.67</v>
      </c>
      <c r="Q22" s="33">
        <f t="shared" si="4"/>
        <v>11481099.709999999</v>
      </c>
      <c r="R22" s="63"/>
    </row>
    <row r="23" spans="3:18" s="39" customFormat="1" x14ac:dyDescent="0.25">
      <c r="C23" s="23" t="s">
        <v>10</v>
      </c>
      <c r="D23" s="21">
        <v>5035000</v>
      </c>
      <c r="E23" s="21">
        <v>0</v>
      </c>
      <c r="F23" s="21">
        <v>433584.42</v>
      </c>
      <c r="G23" s="21">
        <f>40.07+161492.82+7371.6+247371.8+3259+6498</f>
        <v>426033.29000000004</v>
      </c>
      <c r="H23" s="21">
        <v>404521.13</v>
      </c>
      <c r="I23" s="21">
        <f>3259+259100.17+7575.05+258988.97+2.54</f>
        <v>528925.7300000001</v>
      </c>
      <c r="J23" s="21">
        <v>467846.21</v>
      </c>
      <c r="K23" s="21">
        <v>312369.42</v>
      </c>
      <c r="L23" s="21">
        <v>720772.88</v>
      </c>
      <c r="M23" s="21">
        <v>378536.88</v>
      </c>
      <c r="N23" s="21">
        <v>586307.80000000005</v>
      </c>
      <c r="O23" s="21">
        <v>568575.77</v>
      </c>
      <c r="P23" s="21">
        <v>514312.67</v>
      </c>
      <c r="Q23" s="33">
        <f t="shared" si="4"/>
        <v>5341786.1999999993</v>
      </c>
      <c r="R23" s="62"/>
    </row>
    <row r="24" spans="3:18" ht="21.75" customHeight="1" x14ac:dyDescent="0.25">
      <c r="C24" s="23" t="s">
        <v>36</v>
      </c>
      <c r="D24" s="21">
        <v>300000</v>
      </c>
      <c r="E24" s="21">
        <v>0</v>
      </c>
      <c r="F24" s="21">
        <v>0</v>
      </c>
      <c r="G24" s="21">
        <v>0</v>
      </c>
      <c r="H24" s="21">
        <v>0</v>
      </c>
      <c r="I24" s="21"/>
      <c r="J24" s="21"/>
      <c r="K24" s="21"/>
      <c r="L24" s="21"/>
      <c r="M24" s="21"/>
      <c r="N24" s="21"/>
      <c r="O24" s="21"/>
      <c r="P24" s="21">
        <v>0</v>
      </c>
      <c r="Q24" s="33">
        <f t="shared" si="4"/>
        <v>0</v>
      </c>
      <c r="R24" s="62"/>
    </row>
    <row r="25" spans="3:18" ht="19.5" customHeight="1" x14ac:dyDescent="0.25">
      <c r="C25" s="23" t="s">
        <v>11</v>
      </c>
      <c r="D25" s="21">
        <v>2500000</v>
      </c>
      <c r="E25" s="21">
        <v>0</v>
      </c>
      <c r="F25" s="8">
        <v>0</v>
      </c>
      <c r="G25" s="8">
        <v>158550</v>
      </c>
      <c r="H25" s="8">
        <v>426300</v>
      </c>
      <c r="I25" s="8">
        <v>214600</v>
      </c>
      <c r="J25" s="8">
        <v>186600</v>
      </c>
      <c r="K25" s="8">
        <v>223100</v>
      </c>
      <c r="L25" s="8">
        <v>200850</v>
      </c>
      <c r="M25" s="8">
        <v>198100</v>
      </c>
      <c r="N25" s="8">
        <v>176700</v>
      </c>
      <c r="O25" s="8">
        <v>143900</v>
      </c>
      <c r="P25" s="8">
        <v>125400</v>
      </c>
      <c r="Q25" s="33">
        <f t="shared" si="4"/>
        <v>2054100</v>
      </c>
      <c r="R25" s="62"/>
    </row>
    <row r="26" spans="3:18" ht="16.5" customHeight="1" x14ac:dyDescent="0.25">
      <c r="C26" s="23" t="s">
        <v>37</v>
      </c>
      <c r="D26" s="21">
        <v>215000</v>
      </c>
      <c r="E26" s="21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20250</v>
      </c>
      <c r="N26" s="8">
        <v>10300</v>
      </c>
      <c r="O26" s="8">
        <v>8200</v>
      </c>
      <c r="P26" s="8">
        <v>0</v>
      </c>
      <c r="Q26" s="33">
        <f t="shared" si="4"/>
        <v>38750</v>
      </c>
      <c r="R26" s="62"/>
    </row>
    <row r="27" spans="3:18" x14ac:dyDescent="0.25">
      <c r="C27" s="23" t="s">
        <v>38</v>
      </c>
      <c r="D27" s="21">
        <v>200000</v>
      </c>
      <c r="E27" s="21">
        <v>0</v>
      </c>
      <c r="F27" s="8">
        <v>0</v>
      </c>
      <c r="G27" s="8">
        <v>0</v>
      </c>
      <c r="H27" s="8">
        <v>0</v>
      </c>
      <c r="I27" s="8">
        <v>64959</v>
      </c>
      <c r="J27" s="8"/>
      <c r="K27" s="8"/>
      <c r="L27" s="8"/>
      <c r="M27" s="8"/>
      <c r="N27" s="8"/>
      <c r="O27" s="8"/>
      <c r="P27" s="8">
        <v>0</v>
      </c>
      <c r="Q27" s="33">
        <f t="shared" si="4"/>
        <v>64959</v>
      </c>
      <c r="R27" s="62"/>
    </row>
    <row r="28" spans="3:18" x14ac:dyDescent="0.25">
      <c r="C28" s="23" t="s">
        <v>25</v>
      </c>
      <c r="D28" s="21">
        <v>800000</v>
      </c>
      <c r="E28" s="21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579769.81999999995</v>
      </c>
      <c r="L28" s="8"/>
      <c r="M28" s="8"/>
      <c r="N28" s="8"/>
      <c r="O28" s="8"/>
      <c r="P28" s="8">
        <v>0</v>
      </c>
      <c r="Q28" s="33">
        <f t="shared" si="4"/>
        <v>579769.81999999995</v>
      </c>
      <c r="R28" s="62"/>
    </row>
    <row r="29" spans="3:18" ht="30.75" customHeight="1" x14ac:dyDescent="0.25">
      <c r="C29" s="23" t="s">
        <v>12</v>
      </c>
      <c r="D29" s="21">
        <v>1850000</v>
      </c>
      <c r="E29" s="21">
        <v>0</v>
      </c>
      <c r="F29" s="8">
        <v>0</v>
      </c>
      <c r="G29" s="8">
        <v>51653.32</v>
      </c>
      <c r="H29" s="8">
        <v>25826.66</v>
      </c>
      <c r="I29" s="8">
        <v>25826.66</v>
      </c>
      <c r="J29" s="8">
        <v>443723.66</v>
      </c>
      <c r="K29" s="8">
        <v>41631.17</v>
      </c>
      <c r="L29" s="8">
        <v>45326.66</v>
      </c>
      <c r="M29" s="8"/>
      <c r="N29" s="8">
        <v>105492</v>
      </c>
      <c r="O29" s="8">
        <v>61560.6</v>
      </c>
      <c r="P29" s="8">
        <v>595900</v>
      </c>
      <c r="Q29" s="33">
        <f t="shared" si="4"/>
        <v>1396940.73</v>
      </c>
      <c r="R29" s="62"/>
    </row>
    <row r="30" spans="3:18" ht="22.5" x14ac:dyDescent="0.25">
      <c r="C30" s="23" t="s">
        <v>13</v>
      </c>
      <c r="D30" s="21">
        <v>2685000</v>
      </c>
      <c r="E30" s="21">
        <v>0</v>
      </c>
      <c r="F30" s="8">
        <v>0</v>
      </c>
      <c r="G30" s="8">
        <v>0</v>
      </c>
      <c r="H30" s="8">
        <v>0</v>
      </c>
      <c r="I30" s="8">
        <v>0</v>
      </c>
      <c r="J30" s="8">
        <v>58000</v>
      </c>
      <c r="K30" s="8"/>
      <c r="L30" s="8"/>
      <c r="M30" s="8"/>
      <c r="N30" s="8">
        <v>414779.96</v>
      </c>
      <c r="O30" s="8">
        <v>544000</v>
      </c>
      <c r="P30" s="8">
        <v>52038</v>
      </c>
      <c r="Q30" s="33">
        <f t="shared" si="4"/>
        <v>1068817.96</v>
      </c>
      <c r="R30" s="62"/>
    </row>
    <row r="31" spans="3:18" x14ac:dyDescent="0.25">
      <c r="C31" s="23" t="s">
        <v>35</v>
      </c>
      <c r="D31" s="21">
        <v>1350000</v>
      </c>
      <c r="E31" s="21">
        <v>0</v>
      </c>
      <c r="F31" s="8">
        <v>0</v>
      </c>
      <c r="G31" s="8">
        <v>64900</v>
      </c>
      <c r="H31" s="8"/>
      <c r="I31" s="8"/>
      <c r="J31" s="8"/>
      <c r="K31" s="8"/>
      <c r="L31" s="8"/>
      <c r="M31" s="8"/>
      <c r="N31" s="8"/>
      <c r="O31" s="8">
        <v>550116</v>
      </c>
      <c r="P31" s="8">
        <v>320960</v>
      </c>
      <c r="Q31" s="33">
        <f t="shared" si="4"/>
        <v>935976</v>
      </c>
      <c r="R31" s="62"/>
    </row>
    <row r="32" spans="3:18" s="25" customFormat="1" ht="19.5" customHeight="1" x14ac:dyDescent="0.25">
      <c r="C32" s="24" t="s">
        <v>14</v>
      </c>
      <c r="D32" s="33">
        <v>12085000</v>
      </c>
      <c r="E32" s="33">
        <v>0</v>
      </c>
      <c r="F32" s="10">
        <v>0</v>
      </c>
      <c r="G32" s="10">
        <f t="shared" ref="G32:O32" si="14">SUM(G33:G40)</f>
        <v>165105.5</v>
      </c>
      <c r="H32" s="10">
        <f t="shared" si="14"/>
        <v>289402.08</v>
      </c>
      <c r="I32" s="10">
        <f t="shared" si="14"/>
        <v>897456.04</v>
      </c>
      <c r="J32" s="10">
        <f t="shared" si="14"/>
        <v>1719525.1800000002</v>
      </c>
      <c r="K32" s="10">
        <f t="shared" si="14"/>
        <v>1218860.02</v>
      </c>
      <c r="L32" s="10">
        <f t="shared" ref="L32:N32" si="15">SUM(L33:L40)</f>
        <v>1715568.7000000002</v>
      </c>
      <c r="M32" s="10">
        <f t="shared" si="15"/>
        <v>516617.65</v>
      </c>
      <c r="N32" s="10">
        <f t="shared" si="15"/>
        <v>1543780.5</v>
      </c>
      <c r="O32" s="10">
        <f t="shared" si="14"/>
        <v>887949.80999999994</v>
      </c>
      <c r="P32" s="10">
        <v>1702832.85</v>
      </c>
      <c r="Q32" s="33">
        <f t="shared" si="4"/>
        <v>10657098.33</v>
      </c>
      <c r="R32" s="63"/>
    </row>
    <row r="33" spans="3:19" s="25" customFormat="1" ht="19.5" customHeight="1" x14ac:dyDescent="0.25">
      <c r="C33" s="23" t="s">
        <v>15</v>
      </c>
      <c r="D33" s="21">
        <v>425000</v>
      </c>
      <c r="E33" s="33">
        <v>0</v>
      </c>
      <c r="F33" s="10">
        <v>0</v>
      </c>
      <c r="G33" s="10">
        <v>0</v>
      </c>
      <c r="H33" s="10">
        <v>0</v>
      </c>
      <c r="I33" s="10">
        <v>0</v>
      </c>
      <c r="J33" s="10">
        <v>27280</v>
      </c>
      <c r="K33" s="10"/>
      <c r="L33" s="10"/>
      <c r="M33" s="10"/>
      <c r="N33" s="10">
        <v>170792.5</v>
      </c>
      <c r="O33" s="10"/>
      <c r="P33" s="10">
        <v>0</v>
      </c>
      <c r="Q33" s="33">
        <f t="shared" si="4"/>
        <v>198072.5</v>
      </c>
      <c r="R33" s="63"/>
    </row>
    <row r="34" spans="3:19" ht="18" customHeight="1" x14ac:dyDescent="0.25">
      <c r="C34" s="23" t="s">
        <v>16</v>
      </c>
      <c r="D34" s="21">
        <v>625000</v>
      </c>
      <c r="E34" s="21">
        <v>0</v>
      </c>
      <c r="F34" s="8">
        <v>0</v>
      </c>
      <c r="G34" s="8">
        <v>0</v>
      </c>
      <c r="H34" s="8">
        <v>0</v>
      </c>
      <c r="I34" s="8">
        <v>0</v>
      </c>
      <c r="J34" s="8">
        <v>94990</v>
      </c>
      <c r="K34" s="8"/>
      <c r="L34" s="8"/>
      <c r="M34" s="8">
        <v>23364</v>
      </c>
      <c r="N34" s="8"/>
      <c r="O34" s="8">
        <v>3717</v>
      </c>
      <c r="P34" s="8">
        <v>0</v>
      </c>
      <c r="Q34" s="33">
        <f t="shared" si="4"/>
        <v>122071</v>
      </c>
      <c r="R34" s="62"/>
    </row>
    <row r="35" spans="3:19" ht="19.5" customHeight="1" x14ac:dyDescent="0.25">
      <c r="C35" s="23" t="s">
        <v>17</v>
      </c>
      <c r="D35" s="21">
        <v>470000</v>
      </c>
      <c r="E35" s="21">
        <v>0</v>
      </c>
      <c r="F35" s="8">
        <v>0</v>
      </c>
      <c r="G35" s="8">
        <v>0</v>
      </c>
      <c r="H35" s="8">
        <v>0</v>
      </c>
      <c r="I35" s="8">
        <v>8650</v>
      </c>
      <c r="J35" s="8">
        <v>53454</v>
      </c>
      <c r="K35" s="8"/>
      <c r="L35" s="8">
        <v>571999.97</v>
      </c>
      <c r="M35" s="8"/>
      <c r="N35" s="8"/>
      <c r="O35" s="8">
        <v>136947.79999999999</v>
      </c>
      <c r="P35" s="8">
        <v>0</v>
      </c>
      <c r="Q35" s="33">
        <f t="shared" si="4"/>
        <v>771051.77</v>
      </c>
      <c r="R35" s="62"/>
    </row>
    <row r="36" spans="3:19" ht="21.75" customHeight="1" x14ac:dyDescent="0.25">
      <c r="C36" s="23" t="s">
        <v>31</v>
      </c>
      <c r="D36" s="21">
        <v>55000</v>
      </c>
      <c r="E36" s="21">
        <v>0</v>
      </c>
      <c r="F36" s="8">
        <v>0</v>
      </c>
      <c r="G36" s="8">
        <v>0</v>
      </c>
      <c r="H36" s="8">
        <v>0</v>
      </c>
      <c r="I36" s="8">
        <v>0</v>
      </c>
      <c r="J36" s="8">
        <v>248465.24</v>
      </c>
      <c r="K36" s="8"/>
      <c r="L36" s="8"/>
      <c r="M36" s="8"/>
      <c r="N36" s="8"/>
      <c r="O36" s="8"/>
      <c r="P36" s="8">
        <v>0</v>
      </c>
      <c r="Q36" s="33">
        <f t="shared" si="4"/>
        <v>248465.24</v>
      </c>
      <c r="R36" s="62"/>
    </row>
    <row r="37" spans="3:19" ht="23.25" customHeight="1" x14ac:dyDescent="0.25">
      <c r="C37" s="23" t="s">
        <v>18</v>
      </c>
      <c r="D37" s="21">
        <v>620000</v>
      </c>
      <c r="E37" s="21">
        <v>0</v>
      </c>
      <c r="F37" s="8">
        <v>0</v>
      </c>
      <c r="G37" s="8">
        <v>0</v>
      </c>
      <c r="H37" s="8">
        <v>0</v>
      </c>
      <c r="I37" s="8">
        <v>164964</v>
      </c>
      <c r="J37" s="8"/>
      <c r="K37" s="8"/>
      <c r="L37" s="8">
        <v>1132.8</v>
      </c>
      <c r="M37" s="8"/>
      <c r="N37" s="8">
        <v>172988</v>
      </c>
      <c r="O37" s="8"/>
      <c r="P37" s="8">
        <v>0</v>
      </c>
      <c r="Q37" s="33">
        <f t="shared" si="4"/>
        <v>339084.79999999999</v>
      </c>
      <c r="R37" s="62"/>
      <c r="S37" s="58"/>
    </row>
    <row r="38" spans="3:19" ht="25.5" customHeight="1" x14ac:dyDescent="0.25">
      <c r="C38" s="23" t="s">
        <v>19</v>
      </c>
      <c r="D38" s="21">
        <v>920000</v>
      </c>
      <c r="E38" s="21">
        <v>0</v>
      </c>
      <c r="F38" s="8">
        <v>0</v>
      </c>
      <c r="G38" s="8">
        <v>0</v>
      </c>
      <c r="H38" s="8">
        <v>0</v>
      </c>
      <c r="I38" s="8">
        <v>0</v>
      </c>
      <c r="J38" s="8">
        <v>306133.3</v>
      </c>
      <c r="K38" s="8"/>
      <c r="L38" s="8">
        <v>6726</v>
      </c>
      <c r="M38" s="8">
        <v>4720</v>
      </c>
      <c r="N38" s="8"/>
      <c r="O38" s="8">
        <v>885</v>
      </c>
      <c r="P38" s="8">
        <v>0</v>
      </c>
      <c r="Q38" s="33">
        <f t="shared" si="4"/>
        <v>318464.3</v>
      </c>
      <c r="R38" s="62"/>
    </row>
    <row r="39" spans="3:19" ht="27.75" customHeight="1" x14ac:dyDescent="0.25">
      <c r="C39" s="23" t="s">
        <v>20</v>
      </c>
      <c r="D39" s="21">
        <v>5125000</v>
      </c>
      <c r="E39" s="21">
        <v>0</v>
      </c>
      <c r="F39" s="8">
        <v>0</v>
      </c>
      <c r="G39" s="8">
        <v>165105.5</v>
      </c>
      <c r="H39" s="8"/>
      <c r="I39" s="8"/>
      <c r="J39" s="8">
        <v>615776.74</v>
      </c>
      <c r="K39" s="8">
        <f>1200000+482200-463339.98</f>
        <v>1218860.02</v>
      </c>
      <c r="L39" s="8">
        <v>618471.04</v>
      </c>
      <c r="M39" s="8">
        <v>482200</v>
      </c>
      <c r="N39" s="8">
        <v>1200000</v>
      </c>
      <c r="O39" s="8">
        <v>48085.32</v>
      </c>
      <c r="P39" s="8">
        <v>443200</v>
      </c>
      <c r="Q39" s="33">
        <f t="shared" si="4"/>
        <v>4791698.62</v>
      </c>
      <c r="R39" s="62"/>
    </row>
    <row r="40" spans="3:19" ht="34.5" customHeight="1" x14ac:dyDescent="0.25">
      <c r="C40" s="23" t="s">
        <v>21</v>
      </c>
      <c r="D40" s="21">
        <v>3845000</v>
      </c>
      <c r="E40" s="21">
        <v>0</v>
      </c>
      <c r="F40" s="8">
        <v>0</v>
      </c>
      <c r="G40" s="8">
        <v>0</v>
      </c>
      <c r="H40" s="8">
        <v>289402.08</v>
      </c>
      <c r="I40" s="8">
        <f>21240+380277.6+198734.42+123590.02</f>
        <v>723842.04</v>
      </c>
      <c r="J40" s="8">
        <v>373425.9</v>
      </c>
      <c r="K40" s="8"/>
      <c r="L40" s="8">
        <v>517238.89</v>
      </c>
      <c r="M40" s="8">
        <v>6333.65</v>
      </c>
      <c r="N40" s="8"/>
      <c r="O40" s="8">
        <v>698314.69</v>
      </c>
      <c r="P40" s="8">
        <v>1259632.8500000001</v>
      </c>
      <c r="Q40" s="33">
        <f t="shared" si="4"/>
        <v>3868190.1</v>
      </c>
      <c r="R40" s="62"/>
    </row>
    <row r="41" spans="3:19" s="25" customFormat="1" ht="21.75" customHeight="1" x14ac:dyDescent="0.25">
      <c r="C41" s="24" t="s">
        <v>32</v>
      </c>
      <c r="D41" s="33">
        <v>2500000</v>
      </c>
      <c r="E41" s="33">
        <v>0</v>
      </c>
      <c r="F41" s="10">
        <v>0</v>
      </c>
      <c r="G41" s="10">
        <f t="shared" ref="G41:O41" si="16">+G42</f>
        <v>0</v>
      </c>
      <c r="H41" s="10">
        <f t="shared" si="16"/>
        <v>0</v>
      </c>
      <c r="I41" s="10">
        <f t="shared" si="16"/>
        <v>0</v>
      </c>
      <c r="J41" s="10">
        <f t="shared" si="16"/>
        <v>0</v>
      </c>
      <c r="K41" s="10">
        <f t="shared" si="16"/>
        <v>2500000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10">
        <f t="shared" si="16"/>
        <v>0</v>
      </c>
      <c r="P41"/>
      <c r="Q41" s="33">
        <f t="shared" si="4"/>
        <v>2500000</v>
      </c>
      <c r="R41" s="63"/>
    </row>
    <row r="42" spans="3:19" s="26" customFormat="1" ht="23.25" customHeight="1" x14ac:dyDescent="0.25">
      <c r="C42" s="23" t="s">
        <v>33</v>
      </c>
      <c r="D42" s="21">
        <v>2500000</v>
      </c>
      <c r="E42" s="21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2500000</v>
      </c>
      <c r="L42" s="8">
        <v>0</v>
      </c>
      <c r="M42" s="8">
        <v>0</v>
      </c>
      <c r="N42" s="8">
        <v>0</v>
      </c>
      <c r="O42" s="8">
        <v>0</v>
      </c>
      <c r="P42"/>
      <c r="Q42" s="33">
        <f t="shared" si="4"/>
        <v>2500000</v>
      </c>
      <c r="R42" s="64"/>
    </row>
    <row r="43" spans="3:19" s="14" customFormat="1" ht="34.5" customHeight="1" x14ac:dyDescent="0.25">
      <c r="C43" s="24" t="s">
        <v>22</v>
      </c>
      <c r="D43" s="33">
        <v>11850000</v>
      </c>
      <c r="E43" s="21">
        <v>0</v>
      </c>
      <c r="F43" s="8">
        <v>0</v>
      </c>
      <c r="G43" s="10">
        <f t="shared" ref="G43:O43" si="17">SUM(G44:G51)</f>
        <v>0</v>
      </c>
      <c r="H43" s="10">
        <f t="shared" si="17"/>
        <v>925745.75</v>
      </c>
      <c r="I43" s="10">
        <f t="shared" si="17"/>
        <v>0</v>
      </c>
      <c r="J43" s="10">
        <f t="shared" si="17"/>
        <v>504752.25</v>
      </c>
      <c r="K43" s="10">
        <f t="shared" si="17"/>
        <v>232577.97</v>
      </c>
      <c r="L43" s="10">
        <f t="shared" ref="L43:N43" si="18">SUM(L44:L51)</f>
        <v>81721.5</v>
      </c>
      <c r="M43" s="10">
        <f t="shared" si="18"/>
        <v>630557.32000000007</v>
      </c>
      <c r="N43" s="10">
        <f t="shared" si="18"/>
        <v>14204.84</v>
      </c>
      <c r="O43" s="10">
        <f t="shared" si="17"/>
        <v>92808</v>
      </c>
      <c r="P43" s="8">
        <v>207681.89</v>
      </c>
      <c r="Q43" s="33">
        <f t="shared" si="4"/>
        <v>2690049.52</v>
      </c>
      <c r="R43" s="65"/>
    </row>
    <row r="44" spans="3:19" s="26" customFormat="1" ht="22.5" customHeight="1" x14ac:dyDescent="0.25">
      <c r="C44" s="23" t="s">
        <v>23</v>
      </c>
      <c r="D44" s="21">
        <v>2650000</v>
      </c>
      <c r="E44" s="21">
        <v>0</v>
      </c>
      <c r="F44" s="8">
        <v>0</v>
      </c>
      <c r="G44" s="8">
        <v>0</v>
      </c>
      <c r="H44" s="8">
        <v>0</v>
      </c>
      <c r="I44" s="8">
        <v>0</v>
      </c>
      <c r="J44" s="8">
        <v>381406.85</v>
      </c>
      <c r="K44" s="8">
        <f>72187+25172</f>
        <v>97359</v>
      </c>
      <c r="L44" s="8">
        <v>72281.5</v>
      </c>
      <c r="M44" s="8">
        <v>509136.08</v>
      </c>
      <c r="N44" s="8">
        <v>14204.84</v>
      </c>
      <c r="O44" s="8">
        <v>6136</v>
      </c>
      <c r="P44" s="10">
        <v>207681.89</v>
      </c>
      <c r="Q44" s="33">
        <f t="shared" si="4"/>
        <v>1288206.1600000001</v>
      </c>
      <c r="R44" s="64"/>
    </row>
    <row r="45" spans="3:19" s="14" customFormat="1" ht="21.75" customHeight="1" x14ac:dyDescent="0.25">
      <c r="C45" s="23" t="s">
        <v>41</v>
      </c>
      <c r="D45" s="21">
        <v>0</v>
      </c>
      <c r="E45" s="21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121421.24</v>
      </c>
      <c r="N45" s="8"/>
      <c r="O45" s="8"/>
      <c r="P45" s="8">
        <v>0</v>
      </c>
      <c r="Q45" s="33">
        <f t="shared" si="4"/>
        <v>121421.24</v>
      </c>
      <c r="R45" s="65"/>
    </row>
    <row r="46" spans="3:19" s="14" customFormat="1" ht="25.5" customHeight="1" x14ac:dyDescent="0.25">
      <c r="C46" s="23" t="s">
        <v>24</v>
      </c>
      <c r="D46" s="21">
        <v>3250000</v>
      </c>
      <c r="E46" s="21">
        <v>0</v>
      </c>
      <c r="F46" s="8">
        <v>0</v>
      </c>
      <c r="G46" s="8">
        <v>0</v>
      </c>
      <c r="H46" s="8">
        <v>925745.75</v>
      </c>
      <c r="I46" s="8"/>
      <c r="J46" s="8"/>
      <c r="K46" s="8"/>
      <c r="L46" s="8"/>
      <c r="M46" s="8"/>
      <c r="N46" s="8"/>
      <c r="O46" s="8"/>
      <c r="P46" s="8">
        <v>0</v>
      </c>
      <c r="Q46" s="33">
        <f t="shared" si="4"/>
        <v>925745.75</v>
      </c>
      <c r="R46" s="65"/>
    </row>
    <row r="47" spans="3:19" s="14" customFormat="1" ht="27.75" customHeight="1" x14ac:dyDescent="0.25">
      <c r="C47" s="23" t="s">
        <v>26</v>
      </c>
      <c r="D47" s="21">
        <v>0</v>
      </c>
      <c r="E47" s="21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/>
      <c r="Q47" s="33">
        <f t="shared" si="4"/>
        <v>0</v>
      </c>
      <c r="R47" s="65"/>
    </row>
    <row r="48" spans="3:19" s="14" customFormat="1" ht="26.25" customHeight="1" x14ac:dyDescent="0.25">
      <c r="C48" s="23" t="s">
        <v>39</v>
      </c>
      <c r="D48" s="21">
        <v>5400000</v>
      </c>
      <c r="E48" s="21">
        <v>0</v>
      </c>
      <c r="F48" s="8">
        <v>0</v>
      </c>
      <c r="G48" s="8">
        <v>0</v>
      </c>
      <c r="H48" s="8">
        <v>0</v>
      </c>
      <c r="I48" s="8">
        <v>0</v>
      </c>
      <c r="J48" s="8">
        <v>123345.4</v>
      </c>
      <c r="K48" s="8">
        <v>135218.97</v>
      </c>
      <c r="L48" s="8">
        <v>9440</v>
      </c>
      <c r="M48" s="8"/>
      <c r="N48" s="8"/>
      <c r="O48" s="8">
        <v>80064</v>
      </c>
      <c r="P48" s="8"/>
      <c r="Q48" s="33">
        <f t="shared" si="4"/>
        <v>348068.37</v>
      </c>
      <c r="R48" s="65"/>
    </row>
    <row r="49" spans="3:23" s="14" customFormat="1" ht="26.25" customHeight="1" x14ac:dyDescent="0.25">
      <c r="C49" s="23" t="s">
        <v>60</v>
      </c>
      <c r="D49" s="21">
        <v>0</v>
      </c>
      <c r="E49" s="21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/>
      <c r="O49" s="8">
        <v>6608</v>
      </c>
      <c r="P49" s="8"/>
      <c r="Q49" s="33">
        <f t="shared" si="4"/>
        <v>6608</v>
      </c>
      <c r="R49" s="65"/>
    </row>
    <row r="50" spans="3:23" ht="21.75" customHeight="1" x14ac:dyDescent="0.25">
      <c r="C50" s="23" t="s">
        <v>27</v>
      </c>
      <c r="D50" s="21">
        <v>50000</v>
      </c>
      <c r="E50" s="21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33">
        <f t="shared" si="4"/>
        <v>0</v>
      </c>
      <c r="R50" s="62"/>
    </row>
    <row r="51" spans="3:23" ht="22.5" x14ac:dyDescent="0.25">
      <c r="C51" s="23" t="s">
        <v>28</v>
      </c>
      <c r="D51" s="8">
        <v>500000</v>
      </c>
      <c r="E51" s="10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33">
        <f t="shared" si="4"/>
        <v>0</v>
      </c>
      <c r="R51" s="62"/>
    </row>
    <row r="52" spans="3:23" ht="23.25" customHeight="1" x14ac:dyDescent="0.25">
      <c r="C52" s="24" t="s">
        <v>29</v>
      </c>
      <c r="D52" s="33">
        <v>3000000</v>
      </c>
      <c r="E52" s="21">
        <v>0</v>
      </c>
      <c r="F52" s="8">
        <v>0</v>
      </c>
      <c r="G52" s="10">
        <f t="shared" ref="G52:P52" si="19">+G53</f>
        <v>0</v>
      </c>
      <c r="H52" s="10">
        <f t="shared" si="19"/>
        <v>0</v>
      </c>
      <c r="I52" s="10">
        <f t="shared" si="19"/>
        <v>0</v>
      </c>
      <c r="J52" s="10">
        <f t="shared" si="19"/>
        <v>0</v>
      </c>
      <c r="K52" s="10">
        <f t="shared" si="19"/>
        <v>0</v>
      </c>
      <c r="L52" s="10">
        <f t="shared" si="19"/>
        <v>0</v>
      </c>
      <c r="M52" s="10">
        <f t="shared" si="19"/>
        <v>0</v>
      </c>
      <c r="N52" s="10">
        <f t="shared" si="19"/>
        <v>0</v>
      </c>
      <c r="O52" s="10">
        <f t="shared" si="19"/>
        <v>0</v>
      </c>
      <c r="P52" s="10">
        <f t="shared" si="19"/>
        <v>0</v>
      </c>
      <c r="Q52" s="33">
        <f t="shared" si="4"/>
        <v>0</v>
      </c>
      <c r="R52" s="62"/>
    </row>
    <row r="53" spans="3:23" ht="24" customHeight="1" thickBot="1" x14ac:dyDescent="0.3">
      <c r="C53" s="23" t="s">
        <v>30</v>
      </c>
      <c r="D53" s="21">
        <v>3000000</v>
      </c>
      <c r="E53" s="21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33">
        <f t="shared" si="4"/>
        <v>0</v>
      </c>
    </row>
    <row r="54" spans="3:23" s="25" customFormat="1" ht="18" customHeight="1" thickBot="1" x14ac:dyDescent="0.3">
      <c r="C54" s="34" t="s">
        <v>1</v>
      </c>
      <c r="D54" s="35">
        <f>+D52+D43+D32+D22+D18+D41</f>
        <v>195688996</v>
      </c>
      <c r="E54" s="35">
        <f t="shared" ref="E54:Q54" si="20">+E52+E43+E32+E22+E18+E41</f>
        <v>0</v>
      </c>
      <c r="F54" s="35">
        <f t="shared" si="20"/>
        <v>10981119.880000001</v>
      </c>
      <c r="G54" s="35">
        <f t="shared" si="20"/>
        <v>13309194.899999999</v>
      </c>
      <c r="H54" s="35">
        <f t="shared" si="20"/>
        <v>13632308.690000001</v>
      </c>
      <c r="I54" s="35">
        <f t="shared" ref="I54" si="21">+I52+I43+I32+I22+I18+I41</f>
        <v>12734866.560000001</v>
      </c>
      <c r="J54" s="35">
        <f t="shared" ref="J54:O54" si="22">+J52+J43+J32+J22+J18+J41</f>
        <v>14778056.080000002</v>
      </c>
      <c r="K54" s="35">
        <f t="shared" si="22"/>
        <v>16732665.259999998</v>
      </c>
      <c r="L54" s="35">
        <f t="shared" si="22"/>
        <v>13872883.73</v>
      </c>
      <c r="M54" s="35">
        <f t="shared" si="22"/>
        <v>12813424.85</v>
      </c>
      <c r="N54" s="35">
        <f t="shared" si="22"/>
        <v>13882815.76</v>
      </c>
      <c r="O54" s="35">
        <f t="shared" si="22"/>
        <v>14017899.74</v>
      </c>
      <c r="P54" s="35">
        <f t="shared" ref="P54" si="23">+P52+P43+P32+P22+P18+P41</f>
        <v>15611244.49</v>
      </c>
      <c r="Q54" s="35">
        <f t="shared" si="20"/>
        <v>152366479.94</v>
      </c>
      <c r="R54" s="10"/>
    </row>
    <row r="55" spans="3:23" x14ac:dyDescent="0.25">
      <c r="C55" s="9"/>
      <c r="D55" s="10"/>
      <c r="E55" s="2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8"/>
    </row>
    <row r="56" spans="3:23" ht="21" customHeight="1" x14ac:dyDescent="0.25">
      <c r="C56" s="9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3:23" ht="21" customHeight="1" x14ac:dyDescent="0.25"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3:23" ht="21" customHeight="1" x14ac:dyDescent="0.25">
      <c r="C58" s="9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3:23" ht="21" customHeight="1" x14ac:dyDescent="0.25"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3:23" ht="21" customHeight="1" x14ac:dyDescent="0.25">
      <c r="C60" s="9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3:23" ht="21" customHeight="1" x14ac:dyDescent="0.25"/>
    <row r="62" spans="3:23" ht="22.5" customHeight="1" x14ac:dyDescent="0.25"/>
    <row r="63" spans="3:23" s="66" customFormat="1" ht="21" customHeight="1" x14ac:dyDescent="0.25"/>
    <row r="64" spans="3:23" s="66" customFormat="1" x14ac:dyDescent="0.25">
      <c r="C64" s="9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2"/>
      <c r="S64" s="12"/>
      <c r="T64" s="12"/>
      <c r="U64" s="12"/>
      <c r="V64" s="15"/>
      <c r="W64" s="15"/>
    </row>
    <row r="65" spans="3:27" s="66" customFormat="1" ht="17.25" customHeight="1" x14ac:dyDescent="0.25">
      <c r="C65" s="68"/>
      <c r="D65" s="47"/>
      <c r="E65" s="43"/>
      <c r="G65" s="75"/>
      <c r="H65" s="75"/>
      <c r="I65" s="75"/>
      <c r="J65" s="43"/>
      <c r="L65" s="68"/>
      <c r="M65" s="68"/>
      <c r="N65" s="75"/>
      <c r="O65" s="75"/>
      <c r="P65" s="75"/>
      <c r="Q65" s="11"/>
      <c r="R65" s="11"/>
      <c r="S65" s="11"/>
      <c r="T65" s="11"/>
      <c r="U65" s="11"/>
      <c r="V65" s="15"/>
      <c r="W65" s="15"/>
      <c r="AA65" s="8"/>
    </row>
    <row r="66" spans="3:27" s="66" customFormat="1" ht="21.75" customHeight="1" x14ac:dyDescent="0.25">
      <c r="C66" s="32"/>
      <c r="D66" s="42"/>
      <c r="E66" s="42"/>
      <c r="G66" s="76"/>
      <c r="H66" s="76"/>
      <c r="I66" s="76"/>
      <c r="J66" s="42"/>
      <c r="L66" s="69"/>
      <c r="M66" s="69"/>
      <c r="N66" s="76"/>
      <c r="O66" s="76"/>
      <c r="P66" s="76"/>
      <c r="Q66" s="11"/>
      <c r="R66" s="12"/>
      <c r="S66" s="12"/>
      <c r="T66" s="15"/>
      <c r="U66" s="15"/>
      <c r="V66" s="8"/>
      <c r="W66" s="8"/>
      <c r="X66" s="8"/>
      <c r="Y66" s="8"/>
    </row>
    <row r="67" spans="3:27" s="66" customFormat="1" ht="13.5" customHeight="1" x14ac:dyDescent="0.25">
      <c r="C67" s="9"/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5"/>
      <c r="S67" s="8"/>
      <c r="T67" s="8"/>
      <c r="U67" s="8"/>
      <c r="V67" s="8"/>
    </row>
    <row r="68" spans="3:27" s="66" customFormat="1" ht="0.75" customHeight="1" x14ac:dyDescent="0.25">
      <c r="C68" s="3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15"/>
      <c r="S68" s="15"/>
      <c r="T68" s="8"/>
      <c r="U68" s="8"/>
      <c r="V68" s="8"/>
      <c r="W68" s="8"/>
    </row>
    <row r="69" spans="3:27" s="66" customFormat="1" ht="15" hidden="1" customHeight="1" x14ac:dyDescent="0.25"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7"/>
      <c r="S69" s="15"/>
      <c r="T69" s="15"/>
      <c r="U69" s="8"/>
      <c r="V69" s="8"/>
      <c r="W69" s="8"/>
      <c r="X69" s="8"/>
    </row>
    <row r="70" spans="3:27" s="66" customFormat="1" hidden="1" x14ac:dyDescent="0.25">
      <c r="C70" s="59"/>
      <c r="D70" s="47"/>
      <c r="E70" s="43"/>
      <c r="F70" s="75"/>
      <c r="G70" s="75"/>
      <c r="H70" s="43"/>
      <c r="I70" s="43"/>
      <c r="J70" s="43"/>
      <c r="K70" s="75"/>
      <c r="L70" s="75"/>
      <c r="M70" s="68"/>
      <c r="N70" s="68"/>
      <c r="O70" s="43"/>
      <c r="P70" s="43"/>
      <c r="Q70" s="43"/>
      <c r="S70" s="15"/>
      <c r="T70" s="15"/>
      <c r="U70" s="8"/>
      <c r="V70" s="8"/>
      <c r="W70" s="8"/>
      <c r="X70" s="8"/>
    </row>
    <row r="71" spans="3:27" s="66" customFormat="1" ht="18.75" customHeight="1" x14ac:dyDescent="0.25">
      <c r="D71" s="42"/>
      <c r="E71" s="42"/>
      <c r="F71" s="76"/>
      <c r="G71" s="76"/>
      <c r="H71" s="42"/>
      <c r="I71" s="42"/>
      <c r="J71" s="42"/>
      <c r="K71" s="76"/>
      <c r="L71" s="76"/>
      <c r="M71" s="69"/>
      <c r="N71" s="69"/>
      <c r="O71" s="42"/>
      <c r="P71" s="42"/>
      <c r="Q71" s="42"/>
      <c r="T71" s="15"/>
      <c r="U71" s="15"/>
      <c r="V71" s="8"/>
      <c r="W71" s="8"/>
      <c r="X71" s="8"/>
      <c r="Y71" s="8"/>
    </row>
    <row r="72" spans="3:27" x14ac:dyDescent="0.25">
      <c r="E72" s="1"/>
      <c r="V72" s="15"/>
      <c r="W72" s="15"/>
      <c r="X72" s="8"/>
      <c r="Y72" s="8"/>
      <c r="Z72" s="8"/>
      <c r="AA72" s="8"/>
    </row>
    <row r="73" spans="3:27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V73" s="15"/>
      <c r="W73" s="15"/>
      <c r="X73" s="8"/>
      <c r="Y73" s="8"/>
      <c r="Z73" s="8"/>
      <c r="AA73" s="8"/>
    </row>
    <row r="74" spans="3:27" ht="16.5" customHeight="1" x14ac:dyDescent="0.25">
      <c r="C74" s="2"/>
      <c r="V74" s="15"/>
      <c r="W74" s="15"/>
      <c r="X74" s="8"/>
      <c r="Y74" s="8"/>
      <c r="Z74" s="8"/>
      <c r="AA74" s="8"/>
    </row>
    <row r="75" spans="3:27" x14ac:dyDescent="0.25">
      <c r="V75" s="15"/>
      <c r="W75" s="15"/>
      <c r="X75" s="8"/>
      <c r="Y75" s="8"/>
      <c r="Z75" s="8"/>
      <c r="AA75" s="8"/>
    </row>
    <row r="76" spans="3:27" x14ac:dyDescent="0.25">
      <c r="V76" s="15"/>
      <c r="W76" s="15"/>
      <c r="X76" s="8"/>
      <c r="Y76" s="8"/>
      <c r="Z76" s="8"/>
      <c r="AA76" s="8"/>
    </row>
    <row r="77" spans="3:27" x14ac:dyDescent="0.25">
      <c r="V77" s="15"/>
      <c r="W77" s="15"/>
      <c r="X77" s="8"/>
      <c r="Y77" s="8"/>
      <c r="Z77" s="8"/>
      <c r="AA77" s="8"/>
    </row>
    <row r="78" spans="3:27" x14ac:dyDescent="0.25">
      <c r="V78" s="15"/>
      <c r="W78" s="15"/>
      <c r="X78" s="8"/>
      <c r="Y78" s="8"/>
      <c r="Z78" s="8"/>
      <c r="AA78" s="8"/>
    </row>
    <row r="79" spans="3:27" ht="36" customHeight="1" x14ac:dyDescent="0.25">
      <c r="V79" s="15"/>
      <c r="W79" s="15"/>
      <c r="X79" s="8"/>
      <c r="Y79" s="8"/>
      <c r="Z79" s="8"/>
      <c r="AA79" s="8"/>
    </row>
    <row r="80" spans="3:27" x14ac:dyDescent="0.25">
      <c r="D80" s="2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V80" s="12"/>
      <c r="W80" s="15"/>
      <c r="X80" s="8"/>
      <c r="Y80" s="8"/>
      <c r="Z80" s="8"/>
    </row>
    <row r="81" spans="3:23" x14ac:dyDescent="0.25"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W81" s="12"/>
    </row>
    <row r="82" spans="3:23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3:23" x14ac:dyDescent="0.25">
      <c r="C83" s="2"/>
      <c r="D83" s="2"/>
      <c r="E83" s="2"/>
    </row>
    <row r="84" spans="3:23" x14ac:dyDescent="0.25">
      <c r="C84" s="7"/>
      <c r="D84" s="2"/>
      <c r="E84" s="2"/>
      <c r="S84" t="s">
        <v>40</v>
      </c>
    </row>
    <row r="85" spans="3:23" x14ac:dyDescent="0.25">
      <c r="C85" s="6"/>
      <c r="D85" s="2"/>
      <c r="E85" s="2"/>
    </row>
    <row r="86" spans="3:23" x14ac:dyDescent="0.25"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3:23" x14ac:dyDescent="0.25">
      <c r="C87" s="2"/>
    </row>
    <row r="91" spans="3:23" ht="15.75" customHeight="1" x14ac:dyDescent="0.25"/>
  </sheetData>
  <mergeCells count="14">
    <mergeCell ref="G65:I65"/>
    <mergeCell ref="G66:I66"/>
    <mergeCell ref="N65:P65"/>
    <mergeCell ref="N66:P66"/>
    <mergeCell ref="K71:L71"/>
    <mergeCell ref="F70:G70"/>
    <mergeCell ref="F71:G71"/>
    <mergeCell ref="K70:L70"/>
    <mergeCell ref="C4:Q4"/>
    <mergeCell ref="C9:Q9"/>
    <mergeCell ref="C10:Q10"/>
    <mergeCell ref="C6:Q6"/>
    <mergeCell ref="C5:Q5"/>
    <mergeCell ref="C8:Q8"/>
  </mergeCells>
  <pageMargins left="0.81" right="0.23622047244094491" top="0.74803149606299213" bottom="0.74803149606299213" header="0.31496062992125984" footer="0.31496062992125984"/>
  <pageSetup paperSize="5" scale="55" orientation="landscape" r:id="rId1"/>
  <ignoredErrors>
    <ignoredError sqref="Q24:Q5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2022-12-08T16:04:30Z</cp:lastPrinted>
  <dcterms:created xsi:type="dcterms:W3CDTF">2018-04-17T18:57:16Z</dcterms:created>
  <dcterms:modified xsi:type="dcterms:W3CDTF">2022-12-08T16:31:07Z</dcterms:modified>
</cp:coreProperties>
</file>