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herrera\Desktop\Ejecucion JULIO\"/>
    </mc:Choice>
  </mc:AlternateContent>
  <bookViews>
    <workbookView xWindow="0" yWindow="0" windowWidth="19560" windowHeight="9630"/>
  </bookViews>
  <sheets>
    <sheet name="Plantilla Ejecución " sheetId="3" r:id="rId1"/>
  </sheets>
  <definedNames>
    <definedName name="_xlnm.Print_Area" localSheetId="0">'Plantilla Ejecución '!$B$1:$M$64</definedName>
  </definedNames>
  <calcPr calcId="152511"/>
</workbook>
</file>

<file path=xl/calcChain.xml><?xml version="1.0" encoding="utf-8"?>
<calcChain xmlns="http://schemas.openxmlformats.org/spreadsheetml/2006/main">
  <c r="K51" i="3" l="1"/>
  <c r="K44" i="3"/>
  <c r="K43" i="3" s="1"/>
  <c r="K41" i="3"/>
  <c r="K39" i="3"/>
  <c r="K32" i="3"/>
  <c r="K22" i="3"/>
  <c r="K18" i="3"/>
  <c r="K17" i="3" l="1"/>
  <c r="K53" i="3"/>
  <c r="K15" i="3"/>
  <c r="K14" i="3"/>
  <c r="K13" i="3"/>
  <c r="K16" i="3"/>
  <c r="J51" i="3"/>
  <c r="J43" i="3"/>
  <c r="J41" i="3"/>
  <c r="J32" i="3"/>
  <c r="J22" i="3"/>
  <c r="J18" i="3"/>
  <c r="J53" i="3" l="1"/>
  <c r="J17" i="3"/>
  <c r="J13" i="3" s="1"/>
  <c r="J16" i="3"/>
  <c r="J15" i="3"/>
  <c r="J14" i="3"/>
  <c r="I51" i="3"/>
  <c r="I43" i="3"/>
  <c r="I41" i="3"/>
  <c r="I40" i="3"/>
  <c r="I32" i="3" s="1"/>
  <c r="I23" i="3"/>
  <c r="I22" i="3" s="1"/>
  <c r="I20" i="3"/>
  <c r="I18" i="3" s="1"/>
  <c r="I17" i="3" l="1"/>
  <c r="I13" i="3" s="1"/>
  <c r="I53" i="3"/>
  <c r="I16" i="3"/>
  <c r="I15" i="3"/>
  <c r="I14" i="3"/>
  <c r="L32" i="3"/>
  <c r="L18" i="3"/>
  <c r="L51" i="3"/>
  <c r="L43" i="3"/>
  <c r="L41" i="3"/>
  <c r="L22" i="3"/>
  <c r="M52" i="3"/>
  <c r="M50" i="3"/>
  <c r="M49" i="3"/>
  <c r="M48" i="3"/>
  <c r="M47" i="3"/>
  <c r="M46" i="3"/>
  <c r="M45" i="3"/>
  <c r="M44" i="3"/>
  <c r="M42" i="3"/>
  <c r="M40" i="3"/>
  <c r="M39" i="3"/>
  <c r="M38" i="3"/>
  <c r="M37" i="3"/>
  <c r="M36" i="3"/>
  <c r="M35" i="3"/>
  <c r="M34" i="3"/>
  <c r="M33" i="3"/>
  <c r="M31" i="3"/>
  <c r="M30" i="3"/>
  <c r="M29" i="3"/>
  <c r="M28" i="3"/>
  <c r="M27" i="3"/>
  <c r="M26" i="3"/>
  <c r="M25" i="3"/>
  <c r="M24" i="3"/>
  <c r="M21" i="3"/>
  <c r="M19" i="3"/>
  <c r="L53" i="3" l="1"/>
  <c r="L17" i="3"/>
  <c r="L15" i="3" s="1"/>
  <c r="E53" i="3"/>
  <c r="F53" i="3"/>
  <c r="D53" i="3"/>
  <c r="L13" i="3" l="1"/>
  <c r="L16" i="3"/>
  <c r="L14" i="3"/>
  <c r="H18" i="3"/>
  <c r="H51" i="3"/>
  <c r="G51" i="3"/>
  <c r="H43" i="3"/>
  <c r="G43" i="3"/>
  <c r="M43" i="3" s="1"/>
  <c r="H41" i="3"/>
  <c r="G41" i="3"/>
  <c r="H32" i="3"/>
  <c r="G32" i="3"/>
  <c r="G23" i="3"/>
  <c r="H22" i="3"/>
  <c r="G20" i="3"/>
  <c r="M32" i="3" l="1"/>
  <c r="M51" i="3"/>
  <c r="G18" i="3"/>
  <c r="M18" i="3" s="1"/>
  <c r="M20" i="3"/>
  <c r="G22" i="3"/>
  <c r="M22" i="3" s="1"/>
  <c r="M23" i="3"/>
  <c r="M41" i="3"/>
  <c r="H17" i="3"/>
  <c r="H14" i="3" s="1"/>
  <c r="H53" i="3"/>
  <c r="H16" i="3" l="1"/>
  <c r="H13" i="3"/>
  <c r="G17" i="3"/>
  <c r="M17" i="3" s="1"/>
  <c r="G53" i="3"/>
  <c r="H15" i="3"/>
  <c r="M53" i="3"/>
  <c r="G15" i="3"/>
  <c r="M15" i="3" s="1"/>
  <c r="G13" i="3" l="1"/>
  <c r="M13" i="3" s="1"/>
  <c r="G14" i="3"/>
  <c r="M14" i="3" s="1"/>
  <c r="G16" i="3"/>
  <c r="M16" i="3" s="1"/>
</calcChain>
</file>

<file path=xl/sharedStrings.xml><?xml version="1.0" encoding="utf-8"?>
<sst xmlns="http://schemas.openxmlformats.org/spreadsheetml/2006/main" count="59" uniqueCount="58">
  <si>
    <t>Detalle</t>
  </si>
  <si>
    <t>Total General</t>
  </si>
  <si>
    <t>0211-MINISTERIO DE OBRAS PUBLICAS Y COMUNICACIONES</t>
  </si>
  <si>
    <t>01-MINISTERIO DE OBRAS PUBLICAS Y COMUNICACIONES</t>
  </si>
  <si>
    <t>2-GASTOS</t>
  </si>
  <si>
    <t>2.1-REMUNERACIONES Y CONTRIBUCIONES</t>
  </si>
  <si>
    <t>2.1.1-REMUNERACIONES</t>
  </si>
  <si>
    <t>2.1.2-SOBRESUELDOS</t>
  </si>
  <si>
    <t>2.1.5-CONTRIBUCIONES A LA SEGURIDAD SOCIAL</t>
  </si>
  <si>
    <t>2.2-CONTRATACIÓN DE SERVICIOS</t>
  </si>
  <si>
    <t>2.2.1-SERVICIOS BÁSICOS</t>
  </si>
  <si>
    <t>2.2.3-VIÁTICOS</t>
  </si>
  <si>
    <t>2.2.7-SERVICIOS DE CONSERVACIÓN, REPARACIONES MENORES E INSTALACIONES TEMPORALES</t>
  </si>
  <si>
    <t>2.2.8-OTROS SERVICIOS NO INCLUIDOS EN CONCEPTOS ANTERIORES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</si>
  <si>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</si>
  <si>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</si>
  <si>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</si>
  <si>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</si>
  <si>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</si>
  <si>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</si>
  <si>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</si>
  <si>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</si>
  <si>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2.6-BIENES MUEBLES, INMUEBLES E INTANGIBLES</t>
  </si>
  <si>
    <t>2.6.1-MOBILIARIO Y EQUIPO</t>
  </si>
  <si>
    <t>2.6.3-EQUIPO E INSTRUMENTAL, CIENTÍFICO Y LABORATORIO</t>
  </si>
  <si>
    <t>2.2.6-SEGUROS</t>
  </si>
  <si>
    <t>2.6.4-VEHÍCULOS Y EQUIPO DE TRANSPORTE, TRACCIÓN Y ELEVACIÓN</t>
  </si>
  <si>
    <t>2.6.8 - BIENES INTANGIBLES</t>
  </si>
  <si>
    <t>2.6.9 - EDIFICIOS, ESTRUCTURAS, TIERRAS, TERRENOS Y OBJETOS DE VALOR</t>
  </si>
  <si>
    <t>2.7 - OBRAS</t>
  </si>
  <si>
    <t>2.7.1 - OBRAS EN EDIFICACIONES</t>
  </si>
  <si>
    <t>2.3.4-PRODUCTOS FARMACÉUTICOS</t>
  </si>
  <si>
    <t>2.4-TRANSFERENCIAS CORRIENTES</t>
  </si>
  <si>
    <t>2.4.7-TRANSFERENCIAS CORRIENTES AL SECTOR EXTERNO</t>
  </si>
  <si>
    <t>ENERO</t>
  </si>
  <si>
    <t>2.2.9-OTRAS CONTRATACIONES DE SERVICIOS</t>
  </si>
  <si>
    <t>2.2.2-PUBLICIDAD, IMPRESIÓN Y ENCUADERNACIÓN</t>
  </si>
  <si>
    <t>2.2.4-TRANSPORTE Y ALMACENAJE</t>
  </si>
  <si>
    <t>2.2.5-ALQUILERES Y RENTAS</t>
  </si>
  <si>
    <t>2.6.5-MAQUINARIA, OTROS EQUIPOS Y HERRAMIENTAS</t>
  </si>
  <si>
    <t xml:space="preserve"> </t>
  </si>
  <si>
    <t>2.6.2-MOBILIARIO Y EQUIPO AUDIOVISUAL, RECREATIVO Y EDUCACIONAL</t>
  </si>
  <si>
    <t xml:space="preserve">PRESUPUESTO MODIFICADO </t>
  </si>
  <si>
    <t>PRESUPUESTO INCIAL</t>
  </si>
  <si>
    <t>OFICINA NACIONAL DE METEOROLOGÍA</t>
  </si>
  <si>
    <t>GOBIERNO DE LA</t>
  </si>
  <si>
    <t xml:space="preserve"> REPÚBLICA   DOMINICANA</t>
  </si>
  <si>
    <t xml:space="preserve">Ejecución de Gastos y Aplicaciones Financieras </t>
  </si>
  <si>
    <t xml:space="preserve"> En RD$</t>
  </si>
  <si>
    <t>0009-OFICINA NACIONAL DE METEOROLOGIA</t>
  </si>
  <si>
    <t>Año 2022</t>
  </si>
  <si>
    <t xml:space="preserve">FEBRERO </t>
  </si>
  <si>
    <t>MARZO</t>
  </si>
  <si>
    <t>TOTAL</t>
  </si>
  <si>
    <t>ABRIL</t>
  </si>
  <si>
    <t>MAYO</t>
  </si>
  <si>
    <t>JUNIO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</si>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</sst>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color indexed="8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color rgb="FFFF0000"/>
      <name val="Palatino Linotype"/>
      <family val="1"/>
    </font>
    <font>
      <sz val="12"/>
      <color theme="1"/>
      <name val="Calibri"/>
      <family val="2"/>
      <scheme val="minor"/>
    </font>
    <font>
      <sz val="12"/>
      <color rgb="FF050974"/>
      <name val="Calibri"/>
      <family val="2"/>
    </font>
    <font>
      <b/>
      <sz val="12"/>
      <color rgb="FF050974"/>
      <name val="Palatino Linotype"/>
      <family val="1"/>
    </font>
    <font>
      <u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5" fillId="0" borderId="0"/>
    <xf numFmtId="0" fontId="16" fillId="0" borderId="0"/>
  </cellStyleXfs>
  <cellXfs count="66">
    <xf numFmtId="0" fontId="0" fillId="0" borderId="0" xfId="0"/>
    <xf numFmtId="0" fontId="0" fillId="0" borderId="0" xfId="0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5" fillId="0" borderId="0" xfId="0" applyFont="1"/>
    <xf numFmtId="0" fontId="9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164" fontId="11" fillId="0" borderId="0" xfId="0" applyNumberFormat="1" applyFont="1" applyFill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left" vertical="center"/>
    </xf>
    <xf numFmtId="164" fontId="12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164" fontId="0" fillId="0" borderId="0" xfId="0" applyNumberFormat="1"/>
    <xf numFmtId="0" fontId="0" fillId="0" borderId="0" xfId="0" applyFill="1"/>
    <xf numFmtId="164" fontId="13" fillId="0" borderId="0" xfId="0" applyNumberFormat="1" applyFont="1" applyFill="1" applyBorder="1" applyAlignment="1">
      <alignment horizontal="right" vertical="center"/>
    </xf>
    <xf numFmtId="164" fontId="5" fillId="0" borderId="0" xfId="0" applyNumberFormat="1" applyFont="1"/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64" fontId="11" fillId="0" borderId="0" xfId="1" applyNumberFormat="1" applyFont="1" applyFill="1" applyBorder="1" applyAlignment="1">
      <alignment horizontal="right" vertical="center"/>
    </xf>
    <xf numFmtId="49" fontId="12" fillId="0" borderId="0" xfId="0" applyNumberFormat="1" applyFont="1" applyBorder="1" applyAlignment="1">
      <alignment horizontal="left" vertical="center"/>
    </xf>
    <xf numFmtId="49" fontId="11" fillId="0" borderId="0" xfId="0" applyNumberFormat="1" applyFont="1" applyFill="1" applyBorder="1" applyAlignment="1">
      <alignment horizontal="left" vertical="center" wrapText="1"/>
    </xf>
    <xf numFmtId="49" fontId="12" fillId="0" borderId="0" xfId="0" applyNumberFormat="1" applyFont="1" applyFill="1" applyBorder="1" applyAlignment="1">
      <alignment horizontal="left" vertical="center" wrapText="1"/>
    </xf>
    <xf numFmtId="0" fontId="1" fillId="0" borderId="0" xfId="0" applyFont="1"/>
    <xf numFmtId="0" fontId="1" fillId="0" borderId="0" xfId="0" applyFont="1" applyFill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0" fillId="0" borderId="0" xfId="0" applyNumberFormat="1" applyFont="1" applyBorder="1" applyAlignment="1">
      <alignment horizontal="center"/>
    </xf>
    <xf numFmtId="164" fontId="12" fillId="0" borderId="0" xfId="1" applyNumberFormat="1" applyFont="1" applyFill="1" applyBorder="1" applyAlignment="1">
      <alignment horizontal="right" vertical="center"/>
    </xf>
    <xf numFmtId="49" fontId="8" fillId="0" borderId="1" xfId="0" applyNumberFormat="1" applyFont="1" applyFill="1" applyBorder="1" applyAlignment="1">
      <alignment horizontal="left" vertical="center"/>
    </xf>
    <xf numFmtId="164" fontId="12" fillId="0" borderId="2" xfId="1" applyNumberFormat="1" applyFont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/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Border="1" applyAlignment="1"/>
    <xf numFmtId="0" fontId="21" fillId="0" borderId="0" xfId="0" applyFont="1" applyBorder="1" applyAlignment="1"/>
    <xf numFmtId="4" fontId="0" fillId="0" borderId="0" xfId="0" applyNumberFormat="1"/>
    <xf numFmtId="0" fontId="2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Border="1" applyAlignment="1"/>
    <xf numFmtId="0" fontId="2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742951</xdr:colOff>
      <xdr:row>5</xdr:row>
      <xdr:rowOff>114300</xdr:rowOff>
    </xdr:from>
    <xdr:to>
      <xdr:col>17</xdr:col>
      <xdr:colOff>276486</xdr:colOff>
      <xdr:row>5</xdr:row>
      <xdr:rowOff>117167</xdr:rowOff>
    </xdr:to>
    <xdr:pic>
      <xdr:nvPicPr>
        <xdr:cNvPr id="9" name="0 Imagen" descr="Onamet Transparente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29726" y="114300"/>
          <a:ext cx="1079754" cy="28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520134</xdr:colOff>
      <xdr:row>4</xdr:row>
      <xdr:rowOff>238124</xdr:rowOff>
    </xdr:from>
    <xdr:to>
      <xdr:col>6</xdr:col>
      <xdr:colOff>666750</xdr:colOff>
      <xdr:row>4</xdr:row>
      <xdr:rowOff>240507</xdr:rowOff>
    </xdr:to>
    <xdr:sp macro="" textlink="">
      <xdr:nvSpPr>
        <xdr:cNvPr id="1037" name="Line 13"/>
        <xdr:cNvSpPr>
          <a:spLocks noChangeShapeType="1"/>
        </xdr:cNvSpPr>
      </xdr:nvSpPr>
      <xdr:spPr bwMode="auto">
        <a:xfrm flipV="1">
          <a:off x="6997134" y="1119187"/>
          <a:ext cx="1218179" cy="2383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787400</xdr:colOff>
      <xdr:row>0</xdr:row>
      <xdr:rowOff>28575</xdr:rowOff>
    </xdr:from>
    <xdr:to>
      <xdr:col>6</xdr:col>
      <xdr:colOff>396875</xdr:colOff>
      <xdr:row>3</xdr:row>
      <xdr:rowOff>47623</xdr:rowOff>
    </xdr:to>
    <xdr:pic>
      <xdr:nvPicPr>
        <xdr:cNvPr id="25" name="image2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4875" y="28575"/>
          <a:ext cx="676275" cy="609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752474</xdr:colOff>
      <xdr:row>2</xdr:row>
      <xdr:rowOff>85724</xdr:rowOff>
    </xdr:from>
    <xdr:to>
      <xdr:col>15</xdr:col>
      <xdr:colOff>581024</xdr:colOff>
      <xdr:row>3</xdr:row>
      <xdr:rowOff>47624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0172699" y="666749"/>
          <a:ext cx="638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1440" tIns="45720" rIns="91440" bIns="45720" anchor="t" upright="1"/>
        <a:lstStyle/>
        <a:p>
          <a:pPr>
            <a:spcAft>
              <a:spcPts val="0"/>
            </a:spcAft>
          </a:pP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88"/>
  <sheetViews>
    <sheetView showGridLines="0" tabSelected="1" zoomScale="80" zoomScaleNormal="80" workbookViewId="0">
      <selection activeCell="B5" sqref="B5:M5"/>
    </sheetView>
  </sheetViews>
  <sheetFormatPr baseColWidth="10" defaultColWidth="9.140625" defaultRowHeight="15" x14ac:dyDescent="0.25"/>
  <cols>
    <col min="1" max="1" width="0.7109375" customWidth="1"/>
    <col min="2" max="2" width="42.42578125" customWidth="1"/>
    <col min="3" max="3" width="22.28515625" customWidth="1"/>
    <col min="4" max="4" width="15.85546875" customWidth="1"/>
    <col min="5" max="5" width="15.7109375" customWidth="1"/>
    <col min="6" max="6" width="16" customWidth="1"/>
    <col min="7" max="7" width="15.85546875" customWidth="1"/>
    <col min="8" max="8" width="16.5703125" customWidth="1"/>
    <col min="9" max="10" width="16.85546875" customWidth="1"/>
    <col min="11" max="13" width="16.28515625" customWidth="1"/>
    <col min="14" max="14" width="12.5703125" customWidth="1"/>
    <col min="15" max="15" width="12.140625" customWidth="1"/>
    <col min="16" max="16" width="13.7109375" customWidth="1"/>
    <col min="17" max="17" width="14.140625" customWidth="1"/>
    <col min="18" max="18" width="13.85546875" customWidth="1"/>
    <col min="19" max="19" width="13.28515625" customWidth="1"/>
    <col min="20" max="20" width="16.28515625" customWidth="1"/>
  </cols>
  <sheetData>
    <row r="1" spans="2:18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2:18" ht="15.75" x14ac:dyDescent="0.25">
      <c r="B2" s="17"/>
      <c r="C2" s="17"/>
      <c r="D2" s="17"/>
      <c r="E2" s="18"/>
      <c r="F2" s="18"/>
      <c r="G2" s="18"/>
      <c r="H2" s="18"/>
      <c r="I2" s="18"/>
      <c r="J2" s="18"/>
      <c r="K2" s="18"/>
      <c r="L2" s="18"/>
      <c r="M2" s="18"/>
      <c r="N2" s="17"/>
      <c r="O2" s="17"/>
      <c r="P2" s="17"/>
    </row>
    <row r="3" spans="2:18" ht="15.75" x14ac:dyDescent="0.25">
      <c r="B3" s="17"/>
      <c r="C3" s="17"/>
      <c r="D3" s="17"/>
      <c r="E3" s="18"/>
      <c r="F3" s="18"/>
      <c r="G3" s="18"/>
      <c r="H3" s="18"/>
      <c r="I3" s="18"/>
      <c r="J3" s="18"/>
      <c r="K3" s="18"/>
      <c r="L3" s="18"/>
      <c r="M3" s="18"/>
      <c r="N3" s="17"/>
      <c r="O3" s="17"/>
      <c r="P3" s="17"/>
    </row>
    <row r="4" spans="2:18" ht="22.5" customHeight="1" x14ac:dyDescent="0.25">
      <c r="B4" s="61" t="s">
        <v>45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17"/>
      <c r="O4" s="17"/>
      <c r="P4" s="17"/>
    </row>
    <row r="5" spans="2:18" ht="21" customHeight="1" x14ac:dyDescent="0.25">
      <c r="B5" s="65" t="s">
        <v>46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17"/>
      <c r="O5" s="17"/>
      <c r="P5" s="17"/>
    </row>
    <row r="6" spans="2:18" ht="24.75" customHeight="1" x14ac:dyDescent="0.25">
      <c r="B6" s="64" t="s">
        <v>44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19"/>
      <c r="O6" s="20"/>
      <c r="P6" s="17"/>
    </row>
    <row r="7" spans="2:18" ht="7.5" customHeight="1" x14ac:dyDescent="0.25">
      <c r="B7" s="30"/>
      <c r="C7" s="52"/>
      <c r="D7" s="30"/>
      <c r="E7" s="30"/>
      <c r="F7" s="30"/>
      <c r="G7" s="39"/>
      <c r="H7" s="39"/>
      <c r="I7" s="48"/>
      <c r="J7" s="52"/>
      <c r="K7" s="56"/>
      <c r="L7" s="42"/>
      <c r="M7" s="39"/>
      <c r="N7" s="31"/>
      <c r="O7" s="20"/>
      <c r="P7" s="17"/>
    </row>
    <row r="8" spans="2:18" ht="15.75" customHeight="1" x14ac:dyDescent="0.25">
      <c r="B8" s="62" t="s">
        <v>50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29"/>
      <c r="O8" s="20"/>
      <c r="P8" s="17"/>
      <c r="Q8" s="13"/>
    </row>
    <row r="9" spans="2:18" ht="15.75" customHeight="1" x14ac:dyDescent="0.25">
      <c r="B9" s="62" t="s">
        <v>47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30"/>
      <c r="O9" s="20"/>
      <c r="P9" s="17"/>
    </row>
    <row r="10" spans="2:18" x14ac:dyDescent="0.25">
      <c r="B10" s="63" t="s">
        <v>48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28"/>
      <c r="O10" s="20"/>
      <c r="P10" s="17"/>
      <c r="R10" s="16"/>
    </row>
    <row r="11" spans="2:18" ht="15.75" thickBot="1" x14ac:dyDescent="0.3">
      <c r="B11" s="27"/>
      <c r="C11" s="53"/>
      <c r="D11" s="27"/>
      <c r="E11" s="27"/>
      <c r="F11" s="27"/>
      <c r="G11" s="40"/>
      <c r="H11" s="40"/>
      <c r="I11" s="49"/>
      <c r="J11" s="53"/>
      <c r="K11" s="57"/>
      <c r="L11" s="43"/>
      <c r="M11" s="46"/>
      <c r="N11" s="27"/>
      <c r="O11" s="20"/>
      <c r="P11" s="17"/>
    </row>
    <row r="12" spans="2:18" ht="28.5" customHeight="1" thickBot="1" x14ac:dyDescent="0.3">
      <c r="B12" s="36" t="s">
        <v>0</v>
      </c>
      <c r="C12" s="54"/>
      <c r="D12" s="37" t="s">
        <v>43</v>
      </c>
      <c r="E12" s="37" t="s">
        <v>42</v>
      </c>
      <c r="F12" s="38" t="s">
        <v>34</v>
      </c>
      <c r="G12" s="38" t="s">
        <v>51</v>
      </c>
      <c r="H12" s="38" t="s">
        <v>52</v>
      </c>
      <c r="I12" s="38" t="s">
        <v>54</v>
      </c>
      <c r="J12" s="38" t="s">
        <v>55</v>
      </c>
      <c r="K12" s="38" t="s">
        <v>56</v>
      </c>
      <c r="L12" s="38" t="s">
        <v>57</v>
      </c>
      <c r="M12" s="38" t="s">
        <v>53</v>
      </c>
    </row>
    <row r="13" spans="2:18" x14ac:dyDescent="0.25">
      <c r="B13" s="22" t="s">
        <v>1</v>
      </c>
      <c r="C13" s="22"/>
      <c r="D13" s="21">
        <v>195688996</v>
      </c>
      <c r="E13" s="33">
        <v>0</v>
      </c>
      <c r="F13" s="33">
        <v>10981119.880000001</v>
      </c>
      <c r="G13" s="33">
        <f t="shared" ref="G13:L13" si="0">+G17</f>
        <v>13309194.899999999</v>
      </c>
      <c r="H13" s="33">
        <f t="shared" si="0"/>
        <v>13632308.689999999</v>
      </c>
      <c r="I13" s="33">
        <f t="shared" si="0"/>
        <v>12734866.560000002</v>
      </c>
      <c r="J13" s="33">
        <f t="shared" si="0"/>
        <v>14778056.08</v>
      </c>
      <c r="K13" s="33">
        <f t="shared" si="0"/>
        <v>16732665.26</v>
      </c>
      <c r="L13" s="33">
        <f t="shared" si="0"/>
        <v>13872883.73</v>
      </c>
      <c r="M13" s="33">
        <f t="shared" ref="M13:M52" si="1">SUM(F13:L13)</f>
        <v>96041095.100000009</v>
      </c>
    </row>
    <row r="14" spans="2:18" ht="24.75" customHeight="1" x14ac:dyDescent="0.25">
      <c r="B14" s="23" t="s">
        <v>2</v>
      </c>
      <c r="C14" s="23"/>
      <c r="D14" s="21">
        <v>195688996</v>
      </c>
      <c r="E14" s="21">
        <v>0</v>
      </c>
      <c r="F14" s="33">
        <v>10981119.880000001</v>
      </c>
      <c r="G14" s="33">
        <f t="shared" ref="G14:L14" si="2">+G17</f>
        <v>13309194.899999999</v>
      </c>
      <c r="H14" s="33">
        <f t="shared" si="2"/>
        <v>13632308.689999999</v>
      </c>
      <c r="I14" s="33">
        <f t="shared" si="2"/>
        <v>12734866.560000002</v>
      </c>
      <c r="J14" s="33">
        <f t="shared" si="2"/>
        <v>14778056.08</v>
      </c>
      <c r="K14" s="33">
        <f t="shared" si="2"/>
        <v>16732665.26</v>
      </c>
      <c r="L14" s="33">
        <f t="shared" si="2"/>
        <v>13872883.73</v>
      </c>
      <c r="M14" s="33">
        <f t="shared" si="1"/>
        <v>96041095.100000009</v>
      </c>
    </row>
    <row r="15" spans="2:18" ht="19.5" customHeight="1" x14ac:dyDescent="0.25">
      <c r="B15" s="23" t="s">
        <v>3</v>
      </c>
      <c r="C15" s="23"/>
      <c r="D15" s="21">
        <v>195688996</v>
      </c>
      <c r="E15" s="21">
        <v>0</v>
      </c>
      <c r="F15" s="33">
        <v>10981119.880000001</v>
      </c>
      <c r="G15" s="33">
        <f t="shared" ref="G15:L15" si="3">+G17</f>
        <v>13309194.899999999</v>
      </c>
      <c r="H15" s="33">
        <f t="shared" si="3"/>
        <v>13632308.689999999</v>
      </c>
      <c r="I15" s="33">
        <f t="shared" si="3"/>
        <v>12734866.560000002</v>
      </c>
      <c r="J15" s="33">
        <f t="shared" si="3"/>
        <v>14778056.08</v>
      </c>
      <c r="K15" s="33">
        <f t="shared" si="3"/>
        <v>16732665.26</v>
      </c>
      <c r="L15" s="33">
        <f t="shared" si="3"/>
        <v>13872883.73</v>
      </c>
      <c r="M15" s="33">
        <f t="shared" si="1"/>
        <v>96041095.100000009</v>
      </c>
    </row>
    <row r="16" spans="2:18" ht="17.25" customHeight="1" x14ac:dyDescent="0.25">
      <c r="B16" s="23" t="s">
        <v>49</v>
      </c>
      <c r="C16" s="23"/>
      <c r="D16" s="21">
        <v>195688996</v>
      </c>
      <c r="E16" s="21">
        <v>0</v>
      </c>
      <c r="F16" s="33">
        <v>10981119.880000001</v>
      </c>
      <c r="G16" s="33">
        <f t="shared" ref="G16:L16" si="4">+G17</f>
        <v>13309194.899999999</v>
      </c>
      <c r="H16" s="33">
        <f t="shared" si="4"/>
        <v>13632308.689999999</v>
      </c>
      <c r="I16" s="33">
        <f t="shared" si="4"/>
        <v>12734866.560000002</v>
      </c>
      <c r="J16" s="33">
        <f t="shared" si="4"/>
        <v>14778056.08</v>
      </c>
      <c r="K16" s="33">
        <f t="shared" si="4"/>
        <v>16732665.26</v>
      </c>
      <c r="L16" s="33">
        <f t="shared" si="4"/>
        <v>13872883.73</v>
      </c>
      <c r="M16" s="33">
        <f t="shared" si="1"/>
        <v>96041095.100000009</v>
      </c>
    </row>
    <row r="17" spans="2:13" x14ac:dyDescent="0.25">
      <c r="B17" s="23" t="s">
        <v>4</v>
      </c>
      <c r="C17" s="23"/>
      <c r="D17" s="21">
        <v>195688996</v>
      </c>
      <c r="E17" s="21">
        <v>0</v>
      </c>
      <c r="F17" s="33">
        <v>10981119.880000001</v>
      </c>
      <c r="G17" s="33">
        <f t="shared" ref="G17:L17" si="5">+G18+G22+G32+G41+G43+G51</f>
        <v>13309194.899999999</v>
      </c>
      <c r="H17" s="33">
        <f t="shared" si="5"/>
        <v>13632308.689999999</v>
      </c>
      <c r="I17" s="33">
        <f t="shared" si="5"/>
        <v>12734866.560000002</v>
      </c>
      <c r="J17" s="33">
        <f t="shared" si="5"/>
        <v>14778056.08</v>
      </c>
      <c r="K17" s="33">
        <f t="shared" si="5"/>
        <v>16732665.26</v>
      </c>
      <c r="L17" s="33">
        <f t="shared" si="5"/>
        <v>13872883.73</v>
      </c>
      <c r="M17" s="33">
        <f t="shared" si="1"/>
        <v>96041095.100000009</v>
      </c>
    </row>
    <row r="18" spans="2:13" s="25" customFormat="1" x14ac:dyDescent="0.25">
      <c r="B18" s="24" t="s">
        <v>5</v>
      </c>
      <c r="C18" s="24"/>
      <c r="D18" s="33">
        <v>151318996</v>
      </c>
      <c r="E18" s="33">
        <v>0</v>
      </c>
      <c r="F18" s="33">
        <v>10547535.460000001</v>
      </c>
      <c r="G18" s="33">
        <f t="shared" ref="G18:L18" si="6">SUM(G19:G21)</f>
        <v>12442952.789999999</v>
      </c>
      <c r="H18" s="33">
        <f t="shared" si="6"/>
        <v>11560513.07</v>
      </c>
      <c r="I18" s="33">
        <f t="shared" si="6"/>
        <v>11003099.130000001</v>
      </c>
      <c r="J18" s="33">
        <f t="shared" si="6"/>
        <v>11397608.780000001</v>
      </c>
      <c r="K18" s="33">
        <f t="shared" si="6"/>
        <v>11624356.859999999</v>
      </c>
      <c r="L18" s="33">
        <f t="shared" si="6"/>
        <v>11108643.99</v>
      </c>
      <c r="M18" s="33">
        <f t="shared" si="1"/>
        <v>79684710.079999998</v>
      </c>
    </row>
    <row r="19" spans="2:13" x14ac:dyDescent="0.25">
      <c r="B19" s="23" t="s">
        <v>6</v>
      </c>
      <c r="C19" s="23"/>
      <c r="D19" s="21">
        <v>125562000</v>
      </c>
      <c r="E19" s="21">
        <v>0</v>
      </c>
      <c r="F19" s="21">
        <v>9080436.8599999994</v>
      </c>
      <c r="G19" s="21">
        <v>9932637.6199999992</v>
      </c>
      <c r="H19" s="21">
        <v>9579318.7699999996</v>
      </c>
      <c r="I19" s="21">
        <v>9006796.8300000001</v>
      </c>
      <c r="J19" s="21">
        <v>9374328.6300000008</v>
      </c>
      <c r="K19" s="21">
        <v>9615510.0899999999</v>
      </c>
      <c r="L19" s="21">
        <v>9093477.7200000007</v>
      </c>
      <c r="M19" s="33">
        <f t="shared" si="1"/>
        <v>65682506.519999996</v>
      </c>
    </row>
    <row r="20" spans="2:13" ht="18.75" customHeight="1" x14ac:dyDescent="0.25">
      <c r="B20" s="23" t="s">
        <v>7</v>
      </c>
      <c r="C20" s="23"/>
      <c r="D20" s="21">
        <v>9158126</v>
      </c>
      <c r="E20" s="21">
        <v>0</v>
      </c>
      <c r="F20" s="21">
        <v>83000</v>
      </c>
      <c r="G20" s="21">
        <f>83000+1029000</f>
        <v>1112000</v>
      </c>
      <c r="H20" s="21">
        <v>603000</v>
      </c>
      <c r="I20" s="21">
        <f>83000+540500</f>
        <v>623500</v>
      </c>
      <c r="J20" s="21">
        <v>623500</v>
      </c>
      <c r="K20" s="21">
        <v>636000</v>
      </c>
      <c r="L20" s="21">
        <v>636500</v>
      </c>
      <c r="M20" s="33">
        <f t="shared" si="1"/>
        <v>4317500</v>
      </c>
    </row>
    <row r="21" spans="2:13" ht="21.75" customHeight="1" x14ac:dyDescent="0.25">
      <c r="B21" s="23" t="s">
        <v>8</v>
      </c>
      <c r="C21" s="23"/>
      <c r="D21" s="21">
        <v>16598870</v>
      </c>
      <c r="E21" s="21">
        <v>0</v>
      </c>
      <c r="F21" s="21">
        <v>1384098.6</v>
      </c>
      <c r="G21" s="21">
        <v>1398315.17</v>
      </c>
      <c r="H21" s="21">
        <v>1378194.3</v>
      </c>
      <c r="I21" s="21">
        <v>1372802.3</v>
      </c>
      <c r="J21" s="21">
        <v>1399780.15</v>
      </c>
      <c r="K21" s="21">
        <v>1372846.77</v>
      </c>
      <c r="L21" s="21">
        <v>1378666.27</v>
      </c>
      <c r="M21" s="33">
        <f t="shared" si="1"/>
        <v>9684703.5599999987</v>
      </c>
    </row>
    <row r="22" spans="2:13" s="25" customFormat="1" x14ac:dyDescent="0.25">
      <c r="B22" s="24" t="s">
        <v>9</v>
      </c>
      <c r="C22" s="24"/>
      <c r="D22" s="33">
        <v>14935000</v>
      </c>
      <c r="E22" s="33">
        <v>0</v>
      </c>
      <c r="F22" s="33">
        <v>433584.42</v>
      </c>
      <c r="G22" s="33">
        <f t="shared" ref="G22:L22" si="7">SUM(G23:G31)</f>
        <v>701136.61</v>
      </c>
      <c r="H22" s="33">
        <f t="shared" si="7"/>
        <v>856647.79</v>
      </c>
      <c r="I22" s="33">
        <f t="shared" si="7"/>
        <v>834311.39000000013</v>
      </c>
      <c r="J22" s="33">
        <f t="shared" si="7"/>
        <v>1156169.8699999999</v>
      </c>
      <c r="K22" s="33">
        <f t="shared" si="7"/>
        <v>1156870.4099999997</v>
      </c>
      <c r="L22" s="33">
        <f t="shared" si="7"/>
        <v>966949.54</v>
      </c>
      <c r="M22" s="33">
        <f t="shared" si="1"/>
        <v>6105670.0300000003</v>
      </c>
    </row>
    <row r="23" spans="2:13" s="41" customFormat="1" x14ac:dyDescent="0.25">
      <c r="B23" s="23" t="s">
        <v>10</v>
      </c>
      <c r="C23" s="23"/>
      <c r="D23" s="21">
        <v>5035000</v>
      </c>
      <c r="E23" s="21">
        <v>0</v>
      </c>
      <c r="F23" s="21">
        <v>433584.42</v>
      </c>
      <c r="G23" s="21">
        <f>40.07+161492.82+7371.6+247371.8+3259+6498</f>
        <v>426033.29000000004</v>
      </c>
      <c r="H23" s="21">
        <v>404521.13</v>
      </c>
      <c r="I23" s="21">
        <f>3259+259100.17+7575.05+258988.97+2.54</f>
        <v>528925.7300000001</v>
      </c>
      <c r="J23" s="21">
        <v>467846.21</v>
      </c>
      <c r="K23" s="21">
        <v>312369.42</v>
      </c>
      <c r="L23" s="21">
        <v>720772.88</v>
      </c>
      <c r="M23" s="33">
        <f t="shared" si="1"/>
        <v>3294053.0799999996</v>
      </c>
    </row>
    <row r="24" spans="2:13" ht="18" customHeight="1" x14ac:dyDescent="0.25">
      <c r="B24" s="23" t="s">
        <v>36</v>
      </c>
      <c r="C24" s="23"/>
      <c r="D24" s="21">
        <v>300000</v>
      </c>
      <c r="E24" s="21">
        <v>0</v>
      </c>
      <c r="F24" s="21">
        <v>0</v>
      </c>
      <c r="G24" s="21">
        <v>0</v>
      </c>
      <c r="H24" s="21">
        <v>0</v>
      </c>
      <c r="I24" s="21"/>
      <c r="J24" s="21"/>
      <c r="K24" s="21"/>
      <c r="L24" s="21"/>
      <c r="M24" s="33">
        <f t="shared" si="1"/>
        <v>0</v>
      </c>
    </row>
    <row r="25" spans="2:13" ht="19.5" customHeight="1" x14ac:dyDescent="0.25">
      <c r="B25" s="23" t="s">
        <v>11</v>
      </c>
      <c r="C25" s="23"/>
      <c r="D25" s="21">
        <v>2500000</v>
      </c>
      <c r="E25" s="21">
        <v>0</v>
      </c>
      <c r="F25" s="8">
        <v>0</v>
      </c>
      <c r="G25" s="8">
        <v>158550</v>
      </c>
      <c r="H25" s="8">
        <v>426300</v>
      </c>
      <c r="I25" s="8">
        <v>214600</v>
      </c>
      <c r="J25" s="8">
        <v>186600</v>
      </c>
      <c r="K25" s="8">
        <v>223100</v>
      </c>
      <c r="L25" s="8">
        <v>200850</v>
      </c>
      <c r="M25" s="33">
        <f t="shared" si="1"/>
        <v>1410000</v>
      </c>
    </row>
    <row r="26" spans="2:13" ht="16.5" customHeight="1" x14ac:dyDescent="0.25">
      <c r="B26" s="23" t="s">
        <v>37</v>
      </c>
      <c r="C26" s="23"/>
      <c r="D26" s="21">
        <v>215000</v>
      </c>
      <c r="E26" s="21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33">
        <f t="shared" si="1"/>
        <v>0</v>
      </c>
    </row>
    <row r="27" spans="2:13" x14ac:dyDescent="0.25">
      <c r="B27" s="23" t="s">
        <v>38</v>
      </c>
      <c r="C27" s="23"/>
      <c r="D27" s="21">
        <v>200000</v>
      </c>
      <c r="E27" s="21">
        <v>0</v>
      </c>
      <c r="F27" s="8">
        <v>0</v>
      </c>
      <c r="G27" s="8">
        <v>0</v>
      </c>
      <c r="H27" s="8">
        <v>0</v>
      </c>
      <c r="I27" s="8">
        <v>64959</v>
      </c>
      <c r="J27" s="8"/>
      <c r="K27" s="8"/>
      <c r="L27" s="8"/>
      <c r="M27" s="33">
        <f t="shared" si="1"/>
        <v>64959</v>
      </c>
    </row>
    <row r="28" spans="2:13" x14ac:dyDescent="0.25">
      <c r="B28" s="23" t="s">
        <v>25</v>
      </c>
      <c r="C28" s="23"/>
      <c r="D28" s="21">
        <v>800000</v>
      </c>
      <c r="E28" s="21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579769.81999999995</v>
      </c>
      <c r="L28" s="8"/>
      <c r="M28" s="33">
        <f t="shared" si="1"/>
        <v>579769.81999999995</v>
      </c>
    </row>
    <row r="29" spans="2:13" ht="22.5" x14ac:dyDescent="0.25">
      <c r="B29" s="23" t="s">
        <v>12</v>
      </c>
      <c r="C29" s="23"/>
      <c r="D29" s="21">
        <v>1850000</v>
      </c>
      <c r="E29" s="21">
        <v>0</v>
      </c>
      <c r="F29" s="8">
        <v>0</v>
      </c>
      <c r="G29" s="8">
        <v>51653.32</v>
      </c>
      <c r="H29" s="8">
        <v>25826.66</v>
      </c>
      <c r="I29" s="8">
        <v>25826.66</v>
      </c>
      <c r="J29" s="8">
        <v>443723.66</v>
      </c>
      <c r="K29" s="8">
        <v>41631.17</v>
      </c>
      <c r="L29" s="8">
        <v>45326.66</v>
      </c>
      <c r="M29" s="33">
        <f t="shared" si="1"/>
        <v>633988.13</v>
      </c>
    </row>
    <row r="30" spans="2:13" ht="22.5" x14ac:dyDescent="0.25">
      <c r="B30" s="23" t="s">
        <v>13</v>
      </c>
      <c r="C30" s="23"/>
      <c r="D30" s="21">
        <v>2685000</v>
      </c>
      <c r="E30" s="21">
        <v>0</v>
      </c>
      <c r="F30" s="8">
        <v>0</v>
      </c>
      <c r="G30" s="8">
        <v>0</v>
      </c>
      <c r="H30" s="8">
        <v>0</v>
      </c>
      <c r="I30" s="8">
        <v>0</v>
      </c>
      <c r="J30" s="8">
        <v>58000</v>
      </c>
      <c r="K30" s="8"/>
      <c r="L30" s="8"/>
      <c r="M30" s="33">
        <f t="shared" si="1"/>
        <v>58000</v>
      </c>
    </row>
    <row r="31" spans="2:13" x14ac:dyDescent="0.25">
      <c r="B31" s="23" t="s">
        <v>35</v>
      </c>
      <c r="C31" s="23"/>
      <c r="D31" s="21">
        <v>1350000</v>
      </c>
      <c r="E31" s="21">
        <v>0</v>
      </c>
      <c r="F31" s="8">
        <v>0</v>
      </c>
      <c r="G31" s="8">
        <v>64900</v>
      </c>
      <c r="H31" s="8"/>
      <c r="I31" s="8"/>
      <c r="J31" s="8"/>
      <c r="K31" s="8"/>
      <c r="L31" s="8"/>
      <c r="M31" s="33">
        <f t="shared" si="1"/>
        <v>64900</v>
      </c>
    </row>
    <row r="32" spans="2:13" s="25" customFormat="1" ht="19.5" customHeight="1" x14ac:dyDescent="0.25">
      <c r="B32" s="24" t="s">
        <v>14</v>
      </c>
      <c r="C32" s="24"/>
      <c r="D32" s="33">
        <v>12085000</v>
      </c>
      <c r="E32" s="33">
        <v>0</v>
      </c>
      <c r="F32" s="10">
        <v>0</v>
      </c>
      <c r="G32" s="10">
        <f t="shared" ref="G32:L32" si="8">SUM(G33:G40)</f>
        <v>165105.5</v>
      </c>
      <c r="H32" s="10">
        <f t="shared" si="8"/>
        <v>289402.08</v>
      </c>
      <c r="I32" s="10">
        <f t="shared" si="8"/>
        <v>897456.04</v>
      </c>
      <c r="J32" s="10">
        <f t="shared" si="8"/>
        <v>1719525.1800000002</v>
      </c>
      <c r="K32" s="10">
        <f t="shared" si="8"/>
        <v>1218860.02</v>
      </c>
      <c r="L32" s="10">
        <f t="shared" si="8"/>
        <v>1715568.7000000002</v>
      </c>
      <c r="M32" s="33">
        <f t="shared" si="1"/>
        <v>6005917.5200000005</v>
      </c>
    </row>
    <row r="33" spans="2:13" s="25" customFormat="1" ht="19.5" customHeight="1" x14ac:dyDescent="0.25">
      <c r="B33" s="23" t="s">
        <v>15</v>
      </c>
      <c r="C33" s="23"/>
      <c r="D33" s="21">
        <v>425000</v>
      </c>
      <c r="E33" s="33">
        <v>0</v>
      </c>
      <c r="F33" s="10">
        <v>0</v>
      </c>
      <c r="G33" s="10">
        <v>0</v>
      </c>
      <c r="H33" s="10">
        <v>0</v>
      </c>
      <c r="I33" s="10">
        <v>0</v>
      </c>
      <c r="J33" s="10">
        <v>27280</v>
      </c>
      <c r="K33" s="10"/>
      <c r="L33" s="10"/>
      <c r="M33" s="33">
        <f t="shared" si="1"/>
        <v>27280</v>
      </c>
    </row>
    <row r="34" spans="2:13" ht="21.75" customHeight="1" x14ac:dyDescent="0.25">
      <c r="B34" s="23" t="s">
        <v>16</v>
      </c>
      <c r="C34" s="23"/>
      <c r="D34" s="21">
        <v>625000</v>
      </c>
      <c r="E34" s="21">
        <v>0</v>
      </c>
      <c r="F34" s="8">
        <v>0</v>
      </c>
      <c r="G34" s="8">
        <v>0</v>
      </c>
      <c r="H34" s="8">
        <v>0</v>
      </c>
      <c r="I34" s="8">
        <v>0</v>
      </c>
      <c r="J34" s="8">
        <v>94990</v>
      </c>
      <c r="K34" s="8"/>
      <c r="L34" s="8"/>
      <c r="M34" s="33">
        <f t="shared" si="1"/>
        <v>94990</v>
      </c>
    </row>
    <row r="35" spans="2:13" x14ac:dyDescent="0.25">
      <c r="B35" s="23" t="s">
        <v>17</v>
      </c>
      <c r="C35" s="23"/>
      <c r="D35" s="21">
        <v>470000</v>
      </c>
      <c r="E35" s="21">
        <v>0</v>
      </c>
      <c r="F35" s="8">
        <v>0</v>
      </c>
      <c r="G35" s="8">
        <v>0</v>
      </c>
      <c r="H35" s="8">
        <v>0</v>
      </c>
      <c r="I35" s="8">
        <v>8650</v>
      </c>
      <c r="J35" s="8">
        <v>53454</v>
      </c>
      <c r="K35" s="8"/>
      <c r="L35" s="8">
        <v>571999.97</v>
      </c>
      <c r="M35" s="33">
        <f t="shared" si="1"/>
        <v>634103.97</v>
      </c>
    </row>
    <row r="36" spans="2:13" ht="21.75" customHeight="1" x14ac:dyDescent="0.25">
      <c r="B36" s="23" t="s">
        <v>31</v>
      </c>
      <c r="C36" s="23"/>
      <c r="D36" s="21">
        <v>55000</v>
      </c>
      <c r="E36" s="21">
        <v>0</v>
      </c>
      <c r="F36" s="8">
        <v>0</v>
      </c>
      <c r="G36" s="8">
        <v>0</v>
      </c>
      <c r="H36" s="8">
        <v>0</v>
      </c>
      <c r="I36" s="8">
        <v>0</v>
      </c>
      <c r="J36" s="8">
        <v>248465.24</v>
      </c>
      <c r="K36" s="8"/>
      <c r="L36" s="8"/>
      <c r="M36" s="33">
        <f t="shared" si="1"/>
        <v>248465.24</v>
      </c>
    </row>
    <row r="37" spans="2:13" x14ac:dyDescent="0.25">
      <c r="B37" s="23" t="s">
        <v>18</v>
      </c>
      <c r="C37" s="23"/>
      <c r="D37" s="21">
        <v>620000</v>
      </c>
      <c r="E37" s="21">
        <v>0</v>
      </c>
      <c r="F37" s="8">
        <v>0</v>
      </c>
      <c r="G37" s="8">
        <v>0</v>
      </c>
      <c r="H37" s="8">
        <v>0</v>
      </c>
      <c r="I37" s="8">
        <v>164964</v>
      </c>
      <c r="J37" s="8"/>
      <c r="K37" s="8"/>
      <c r="L37" s="8">
        <v>1132.8</v>
      </c>
      <c r="M37" s="33">
        <f t="shared" si="1"/>
        <v>166096.79999999999</v>
      </c>
    </row>
    <row r="38" spans="2:13" ht="25.5" customHeight="1" x14ac:dyDescent="0.25">
      <c r="B38" s="23" t="s">
        <v>19</v>
      </c>
      <c r="C38" s="23"/>
      <c r="D38" s="21">
        <v>920000</v>
      </c>
      <c r="E38" s="21">
        <v>0</v>
      </c>
      <c r="F38" s="8">
        <v>0</v>
      </c>
      <c r="G38" s="8">
        <v>0</v>
      </c>
      <c r="H38" s="8">
        <v>0</v>
      </c>
      <c r="I38" s="8">
        <v>0</v>
      </c>
      <c r="J38" s="8">
        <v>306133.3</v>
      </c>
      <c r="K38" s="8"/>
      <c r="L38" s="8">
        <v>6726</v>
      </c>
      <c r="M38" s="33">
        <f t="shared" si="1"/>
        <v>312859.3</v>
      </c>
    </row>
    <row r="39" spans="2:13" ht="27.75" customHeight="1" x14ac:dyDescent="0.25">
      <c r="B39" s="23" t="s">
        <v>20</v>
      </c>
      <c r="C39" s="23"/>
      <c r="D39" s="21">
        <v>5125000</v>
      </c>
      <c r="E39" s="21">
        <v>0</v>
      </c>
      <c r="F39" s="8">
        <v>0</v>
      </c>
      <c r="G39" s="8">
        <v>165105.5</v>
      </c>
      <c r="H39" s="8"/>
      <c r="I39" s="8"/>
      <c r="J39" s="8">
        <v>615776.74</v>
      </c>
      <c r="K39" s="8">
        <f>1200000+482200-463339.98</f>
        <v>1218860.02</v>
      </c>
      <c r="L39" s="8">
        <v>618471.04</v>
      </c>
      <c r="M39" s="33">
        <f t="shared" si="1"/>
        <v>2618213.2999999998</v>
      </c>
    </row>
    <row r="40" spans="2:13" ht="34.5" customHeight="1" x14ac:dyDescent="0.25">
      <c r="B40" s="23" t="s">
        <v>21</v>
      </c>
      <c r="C40" s="23"/>
      <c r="D40" s="21">
        <v>3845000</v>
      </c>
      <c r="E40" s="21">
        <v>0</v>
      </c>
      <c r="F40" s="8">
        <v>0</v>
      </c>
      <c r="G40" s="8">
        <v>0</v>
      </c>
      <c r="H40" s="8">
        <v>289402.08</v>
      </c>
      <c r="I40" s="8">
        <f>21240+380277.6+198734.42+123590.02</f>
        <v>723842.04</v>
      </c>
      <c r="J40" s="8">
        <v>373425.9</v>
      </c>
      <c r="K40" s="8"/>
      <c r="L40" s="8">
        <v>517238.89</v>
      </c>
      <c r="M40" s="33">
        <f t="shared" si="1"/>
        <v>1903908.9100000001</v>
      </c>
    </row>
    <row r="41" spans="2:13" s="25" customFormat="1" ht="21.75" customHeight="1" x14ac:dyDescent="0.25">
      <c r="B41" s="24" t="s">
        <v>32</v>
      </c>
      <c r="C41" s="24"/>
      <c r="D41" s="33">
        <v>2500000</v>
      </c>
      <c r="E41" s="33">
        <v>0</v>
      </c>
      <c r="F41" s="10">
        <v>0</v>
      </c>
      <c r="G41" s="10">
        <f t="shared" ref="G41:L41" si="9">+G42</f>
        <v>0</v>
      </c>
      <c r="H41" s="10">
        <f t="shared" si="9"/>
        <v>0</v>
      </c>
      <c r="I41" s="10">
        <f t="shared" si="9"/>
        <v>0</v>
      </c>
      <c r="J41" s="10">
        <f t="shared" si="9"/>
        <v>0</v>
      </c>
      <c r="K41" s="10">
        <f t="shared" si="9"/>
        <v>2500000</v>
      </c>
      <c r="L41" s="10">
        <f t="shared" si="9"/>
        <v>0</v>
      </c>
      <c r="M41" s="33">
        <f t="shared" si="1"/>
        <v>2500000</v>
      </c>
    </row>
    <row r="42" spans="2:13" s="26" customFormat="1" ht="23.25" customHeight="1" x14ac:dyDescent="0.25">
      <c r="B42" s="23" t="s">
        <v>33</v>
      </c>
      <c r="C42" s="23"/>
      <c r="D42" s="21">
        <v>2500000</v>
      </c>
      <c r="E42" s="21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2500000</v>
      </c>
      <c r="L42" s="8">
        <v>0</v>
      </c>
      <c r="M42" s="33">
        <f t="shared" si="1"/>
        <v>2500000</v>
      </c>
    </row>
    <row r="43" spans="2:13" s="14" customFormat="1" ht="34.5" customHeight="1" x14ac:dyDescent="0.25">
      <c r="B43" s="24" t="s">
        <v>22</v>
      </c>
      <c r="C43" s="24"/>
      <c r="D43" s="33">
        <v>11850000</v>
      </c>
      <c r="E43" s="21">
        <v>0</v>
      </c>
      <c r="F43" s="8">
        <v>0</v>
      </c>
      <c r="G43" s="10">
        <f t="shared" ref="G43:L43" si="10">SUM(G44:G50)</f>
        <v>0</v>
      </c>
      <c r="H43" s="10">
        <f t="shared" si="10"/>
        <v>925745.75</v>
      </c>
      <c r="I43" s="10">
        <f t="shared" si="10"/>
        <v>0</v>
      </c>
      <c r="J43" s="10">
        <f t="shared" si="10"/>
        <v>504752.25</v>
      </c>
      <c r="K43" s="10">
        <f t="shared" si="10"/>
        <v>232577.97</v>
      </c>
      <c r="L43" s="10">
        <f t="shared" si="10"/>
        <v>81721.5</v>
      </c>
      <c r="M43" s="33">
        <f t="shared" si="1"/>
        <v>1744797.47</v>
      </c>
    </row>
    <row r="44" spans="2:13" s="26" customFormat="1" ht="22.5" customHeight="1" x14ac:dyDescent="0.25">
      <c r="B44" s="23" t="s">
        <v>23</v>
      </c>
      <c r="C44" s="23"/>
      <c r="D44" s="21">
        <v>2650000</v>
      </c>
      <c r="E44" s="21">
        <v>0</v>
      </c>
      <c r="F44" s="8">
        <v>0</v>
      </c>
      <c r="G44" s="8">
        <v>0</v>
      </c>
      <c r="H44" s="8">
        <v>0</v>
      </c>
      <c r="I44" s="8">
        <v>0</v>
      </c>
      <c r="J44" s="8">
        <v>381406.85</v>
      </c>
      <c r="K44" s="8">
        <f>72187+25172</f>
        <v>97359</v>
      </c>
      <c r="L44" s="8">
        <v>72281.5</v>
      </c>
      <c r="M44" s="33">
        <f t="shared" si="1"/>
        <v>551047.35</v>
      </c>
    </row>
    <row r="45" spans="2:13" s="14" customFormat="1" ht="21.75" customHeight="1" x14ac:dyDescent="0.25">
      <c r="B45" s="23" t="s">
        <v>41</v>
      </c>
      <c r="C45" s="23"/>
      <c r="D45" s="21">
        <v>0</v>
      </c>
      <c r="E45" s="21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33">
        <f t="shared" si="1"/>
        <v>0</v>
      </c>
    </row>
    <row r="46" spans="2:13" s="14" customFormat="1" ht="25.5" customHeight="1" x14ac:dyDescent="0.25">
      <c r="B46" s="23" t="s">
        <v>24</v>
      </c>
      <c r="C46" s="23"/>
      <c r="D46" s="21">
        <v>3250000</v>
      </c>
      <c r="E46" s="21">
        <v>0</v>
      </c>
      <c r="F46" s="8">
        <v>0</v>
      </c>
      <c r="G46" s="8">
        <v>0</v>
      </c>
      <c r="H46" s="8">
        <v>925745.75</v>
      </c>
      <c r="I46" s="8"/>
      <c r="J46" s="8"/>
      <c r="K46" s="8"/>
      <c r="L46" s="8"/>
      <c r="M46" s="33">
        <f t="shared" si="1"/>
        <v>925745.75</v>
      </c>
    </row>
    <row r="47" spans="2:13" s="14" customFormat="1" ht="27.75" customHeight="1" x14ac:dyDescent="0.25">
      <c r="B47" s="23" t="s">
        <v>26</v>
      </c>
      <c r="C47" s="23"/>
      <c r="D47" s="21">
        <v>0</v>
      </c>
      <c r="E47" s="21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33">
        <f t="shared" si="1"/>
        <v>0</v>
      </c>
    </row>
    <row r="48" spans="2:13" s="14" customFormat="1" ht="26.25" customHeight="1" x14ac:dyDescent="0.25">
      <c r="B48" s="23" t="s">
        <v>39</v>
      </c>
      <c r="C48" s="23"/>
      <c r="D48" s="21">
        <v>5400000</v>
      </c>
      <c r="E48" s="21">
        <v>0</v>
      </c>
      <c r="F48" s="8">
        <v>0</v>
      </c>
      <c r="G48" s="8">
        <v>0</v>
      </c>
      <c r="H48" s="8">
        <v>0</v>
      </c>
      <c r="I48" s="8">
        <v>0</v>
      </c>
      <c r="J48" s="8">
        <v>123345.4</v>
      </c>
      <c r="K48" s="8">
        <v>135218.97</v>
      </c>
      <c r="L48" s="8">
        <v>9440</v>
      </c>
      <c r="M48" s="33">
        <f t="shared" si="1"/>
        <v>268004.37</v>
      </c>
    </row>
    <row r="49" spans="2:23" ht="21.75" customHeight="1" x14ac:dyDescent="0.25">
      <c r="B49" s="23" t="s">
        <v>27</v>
      </c>
      <c r="C49" s="23"/>
      <c r="D49" s="21">
        <v>50000</v>
      </c>
      <c r="E49" s="21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33">
        <f t="shared" si="1"/>
        <v>0</v>
      </c>
    </row>
    <row r="50" spans="2:23" ht="22.5" x14ac:dyDescent="0.25">
      <c r="B50" s="23" t="s">
        <v>28</v>
      </c>
      <c r="C50" s="23"/>
      <c r="D50" s="8">
        <v>500000</v>
      </c>
      <c r="E50" s="10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33">
        <f t="shared" si="1"/>
        <v>0</v>
      </c>
    </row>
    <row r="51" spans="2:23" ht="23.25" customHeight="1" x14ac:dyDescent="0.25">
      <c r="B51" s="24" t="s">
        <v>29</v>
      </c>
      <c r="C51" s="24"/>
      <c r="D51" s="33">
        <v>3000000</v>
      </c>
      <c r="E51" s="21">
        <v>0</v>
      </c>
      <c r="F51" s="8">
        <v>0</v>
      </c>
      <c r="G51" s="10">
        <f t="shared" ref="G51:L51" si="11">+G52</f>
        <v>0</v>
      </c>
      <c r="H51" s="10">
        <f t="shared" si="11"/>
        <v>0</v>
      </c>
      <c r="I51" s="10">
        <f t="shared" si="11"/>
        <v>0</v>
      </c>
      <c r="J51" s="10">
        <f t="shared" si="11"/>
        <v>0</v>
      </c>
      <c r="K51" s="10">
        <f t="shared" si="11"/>
        <v>0</v>
      </c>
      <c r="L51" s="10">
        <f t="shared" si="11"/>
        <v>0</v>
      </c>
      <c r="M51" s="33">
        <f t="shared" si="1"/>
        <v>0</v>
      </c>
    </row>
    <row r="52" spans="2:23" ht="24" customHeight="1" thickBot="1" x14ac:dyDescent="0.3">
      <c r="B52" s="23" t="s">
        <v>30</v>
      </c>
      <c r="C52" s="23"/>
      <c r="D52" s="21">
        <v>3000000</v>
      </c>
      <c r="E52" s="21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33">
        <f t="shared" si="1"/>
        <v>0</v>
      </c>
    </row>
    <row r="53" spans="2:23" s="25" customFormat="1" ht="18" customHeight="1" thickBot="1" x14ac:dyDescent="0.3">
      <c r="B53" s="34" t="s">
        <v>1</v>
      </c>
      <c r="C53" s="55"/>
      <c r="D53" s="35">
        <f>+D51+D43+D32+D22+D18+D41</f>
        <v>195688996</v>
      </c>
      <c r="E53" s="35">
        <f t="shared" ref="E53:M53" si="12">+E51+E43+E32+E22+E18+E41</f>
        <v>0</v>
      </c>
      <c r="F53" s="35">
        <f t="shared" si="12"/>
        <v>10981119.880000001</v>
      </c>
      <c r="G53" s="35">
        <f t="shared" si="12"/>
        <v>13309194.899999999</v>
      </c>
      <c r="H53" s="35">
        <f t="shared" si="12"/>
        <v>13632308.690000001</v>
      </c>
      <c r="I53" s="35">
        <f t="shared" ref="I53" si="13">+I51+I43+I32+I22+I18+I41</f>
        <v>12734866.560000001</v>
      </c>
      <c r="J53" s="35">
        <f>+J51+J43+J32+J22+J18+J41</f>
        <v>14778056.080000002</v>
      </c>
      <c r="K53" s="35">
        <f>+K51+K43+K32+K22+K18+K41</f>
        <v>16732665.259999998</v>
      </c>
      <c r="L53" s="35">
        <f>+L51+L43+L32+L22+L18+L41</f>
        <v>13872883.73</v>
      </c>
      <c r="M53" s="35">
        <f t="shared" si="12"/>
        <v>96041095.099999994</v>
      </c>
      <c r="N53" s="10"/>
    </row>
    <row r="54" spans="2:23" x14ac:dyDescent="0.25">
      <c r="B54" s="9"/>
      <c r="C54" s="9"/>
      <c r="D54" s="10"/>
      <c r="E54" s="21"/>
      <c r="F54" s="11"/>
      <c r="G54" s="11"/>
      <c r="H54" s="11"/>
      <c r="I54" s="11"/>
      <c r="J54" s="11"/>
      <c r="K54" s="11"/>
      <c r="L54" s="11"/>
      <c r="M54" s="11"/>
      <c r="N54" s="8"/>
    </row>
    <row r="55" spans="2:23" ht="21" customHeight="1" x14ac:dyDescent="0.25">
      <c r="B55" s="9"/>
      <c r="C55" s="9"/>
      <c r="D55" s="10"/>
      <c r="E55" s="11"/>
      <c r="F55" s="11"/>
      <c r="G55" s="11"/>
      <c r="H55" s="11"/>
      <c r="I55" s="11"/>
      <c r="J55" s="11"/>
      <c r="K55" s="11"/>
      <c r="L55" s="11"/>
      <c r="M55" s="11"/>
    </row>
    <row r="56" spans="2:23" ht="21" customHeight="1" x14ac:dyDescent="0.25">
      <c r="B56" s="9"/>
      <c r="C56" s="9"/>
      <c r="D56" s="10"/>
      <c r="E56" s="11"/>
      <c r="F56" s="11"/>
      <c r="G56" s="11"/>
      <c r="H56" s="11"/>
      <c r="I56" s="11"/>
      <c r="J56" s="11"/>
      <c r="K56" s="11"/>
      <c r="L56" s="11"/>
      <c r="M56" s="11"/>
    </row>
    <row r="57" spans="2:23" ht="21" customHeight="1" x14ac:dyDescent="0.25">
      <c r="B57" s="9"/>
      <c r="C57" s="9"/>
      <c r="D57" s="10"/>
      <c r="E57" s="11"/>
      <c r="F57" s="11"/>
      <c r="G57" s="11"/>
      <c r="H57" s="11"/>
      <c r="I57" s="11"/>
      <c r="J57" s="11"/>
      <c r="K57" s="11"/>
      <c r="L57" s="11"/>
      <c r="M57" s="11"/>
    </row>
    <row r="58" spans="2:23" ht="21" customHeight="1" x14ac:dyDescent="0.25">
      <c r="B58" s="9"/>
      <c r="C58" s="9"/>
      <c r="D58" s="10"/>
      <c r="E58" s="11"/>
      <c r="F58" s="11"/>
      <c r="G58" s="11"/>
      <c r="H58" s="11"/>
      <c r="I58" s="11"/>
      <c r="J58" s="11"/>
      <c r="K58" s="11"/>
      <c r="L58" s="11"/>
      <c r="M58" s="11"/>
    </row>
    <row r="59" spans="2:23" ht="21" customHeight="1" x14ac:dyDescent="0.25">
      <c r="B59" s="9"/>
      <c r="C59" s="9"/>
      <c r="D59" s="10"/>
      <c r="E59" s="11"/>
      <c r="F59" s="11"/>
      <c r="G59" s="11"/>
      <c r="H59" s="11"/>
      <c r="I59" s="11"/>
      <c r="J59" s="11"/>
      <c r="K59" s="11"/>
      <c r="L59" s="11"/>
      <c r="M59" s="11"/>
    </row>
    <row r="60" spans="2:23" ht="21" customHeight="1" x14ac:dyDescent="0.25"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</row>
    <row r="61" spans="2:23" x14ac:dyDescent="0.25"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12"/>
      <c r="O61" s="12"/>
      <c r="P61" s="12"/>
      <c r="Q61" s="12"/>
      <c r="R61" s="15"/>
      <c r="S61" s="15"/>
    </row>
    <row r="62" spans="2:23" ht="17.25" customHeight="1" x14ac:dyDescent="0.25"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11"/>
      <c r="O62" s="11"/>
      <c r="P62" s="11"/>
      <c r="Q62" s="11"/>
      <c r="R62" s="15"/>
      <c r="S62" s="15"/>
      <c r="W62" s="8"/>
    </row>
    <row r="63" spans="2:23" ht="22.5" customHeight="1" x14ac:dyDescent="0.25">
      <c r="B63" s="47"/>
      <c r="C63" s="51"/>
      <c r="D63" s="50"/>
      <c r="E63" s="59"/>
      <c r="F63" s="59"/>
      <c r="G63" s="45"/>
      <c r="H63" s="59"/>
      <c r="I63" s="59"/>
      <c r="J63" s="59"/>
      <c r="K63" s="59"/>
      <c r="L63" s="59"/>
      <c r="M63" s="59"/>
      <c r="N63" s="12"/>
      <c r="O63" s="12"/>
      <c r="P63" s="15"/>
      <c r="Q63" s="15"/>
      <c r="R63" s="8"/>
      <c r="S63" s="8"/>
      <c r="T63" s="8"/>
      <c r="U63" s="8"/>
    </row>
    <row r="64" spans="2:23" ht="13.5" customHeight="1" x14ac:dyDescent="0.25">
      <c r="B64" s="32"/>
      <c r="C64" s="32"/>
      <c r="D64" s="44"/>
      <c r="E64" s="60"/>
      <c r="F64" s="60"/>
      <c r="G64" s="44"/>
      <c r="H64" s="60"/>
      <c r="I64" s="60"/>
      <c r="J64" s="60"/>
      <c r="K64" s="60"/>
      <c r="L64" s="60"/>
      <c r="M64" s="60"/>
      <c r="N64" s="15"/>
      <c r="O64" s="8"/>
      <c r="P64" s="8"/>
      <c r="Q64" s="8"/>
      <c r="R64" s="8"/>
    </row>
    <row r="65" spans="2:23" x14ac:dyDescent="0.25">
      <c r="E65" s="1"/>
      <c r="N65" s="15"/>
      <c r="O65" s="15"/>
      <c r="P65" s="8"/>
      <c r="Q65" s="8"/>
      <c r="R65" s="8"/>
      <c r="S65" s="8"/>
    </row>
    <row r="66" spans="2:23" x14ac:dyDescent="0.2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5"/>
      <c r="O66" s="15"/>
      <c r="P66" s="15"/>
      <c r="Q66" s="8"/>
      <c r="R66" s="8"/>
      <c r="S66" s="8"/>
      <c r="T66" s="8"/>
    </row>
    <row r="67" spans="2:23" x14ac:dyDescent="0.25">
      <c r="O67" s="15"/>
      <c r="P67" s="15"/>
      <c r="Q67" s="8"/>
      <c r="R67" s="8"/>
      <c r="S67" s="8"/>
      <c r="T67" s="8"/>
    </row>
    <row r="68" spans="2:23" ht="21.75" customHeight="1" x14ac:dyDescent="0.25">
      <c r="P68" s="15"/>
      <c r="Q68" s="15"/>
      <c r="R68" s="8"/>
      <c r="S68" s="8"/>
      <c r="T68" s="8"/>
      <c r="U68" s="8"/>
    </row>
    <row r="69" spans="2:23" x14ac:dyDescent="0.25">
      <c r="R69" s="15"/>
      <c r="S69" s="15"/>
      <c r="T69" s="8"/>
      <c r="U69" s="8"/>
      <c r="V69" s="8"/>
      <c r="W69" s="8"/>
    </row>
    <row r="70" spans="2:23" x14ac:dyDescent="0.25">
      <c r="R70" s="15"/>
      <c r="S70" s="15"/>
      <c r="T70" s="8"/>
      <c r="U70" s="8"/>
      <c r="V70" s="8"/>
      <c r="W70" s="8"/>
    </row>
    <row r="71" spans="2:23" ht="16.5" customHeight="1" x14ac:dyDescent="0.25">
      <c r="R71" s="15"/>
      <c r="S71" s="15"/>
      <c r="T71" s="8"/>
      <c r="U71" s="8"/>
      <c r="V71" s="8"/>
      <c r="W71" s="8"/>
    </row>
    <row r="72" spans="2:23" x14ac:dyDescent="0.25">
      <c r="R72" s="15"/>
      <c r="S72" s="15"/>
      <c r="T72" s="8"/>
      <c r="U72" s="8"/>
      <c r="V72" s="8"/>
      <c r="W72" s="8"/>
    </row>
    <row r="73" spans="2:23" x14ac:dyDescent="0.25">
      <c r="B73" s="3"/>
      <c r="C73" s="3"/>
      <c r="D73" s="2"/>
      <c r="E73" s="2"/>
      <c r="F73" s="4"/>
      <c r="G73" s="4"/>
      <c r="H73" s="4"/>
      <c r="I73" s="4"/>
      <c r="J73" s="4"/>
      <c r="K73" s="4"/>
      <c r="L73" s="4"/>
      <c r="M73" s="4"/>
      <c r="R73" s="15"/>
      <c r="S73" s="15"/>
      <c r="T73" s="8"/>
      <c r="U73" s="8"/>
      <c r="V73" s="8"/>
      <c r="W73" s="8"/>
    </row>
    <row r="74" spans="2:23" x14ac:dyDescent="0.2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R74" s="15"/>
      <c r="S74" s="15"/>
      <c r="T74" s="8"/>
      <c r="U74" s="8"/>
      <c r="V74" s="8"/>
      <c r="W74" s="8"/>
    </row>
    <row r="75" spans="2:23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R75" s="15"/>
      <c r="S75" s="15"/>
      <c r="T75" s="8"/>
      <c r="U75" s="8"/>
      <c r="V75" s="8"/>
      <c r="W75" s="8"/>
    </row>
    <row r="76" spans="2:23" ht="36" customHeight="1" x14ac:dyDescent="0.25">
      <c r="B76" s="7"/>
      <c r="C76" s="7"/>
      <c r="D76" s="2"/>
      <c r="E76" s="2"/>
      <c r="R76" s="15"/>
      <c r="S76" s="15"/>
      <c r="T76" s="8"/>
      <c r="U76" s="8"/>
      <c r="V76" s="8"/>
      <c r="W76" s="8"/>
    </row>
    <row r="77" spans="2:23" x14ac:dyDescent="0.25">
      <c r="B77" s="6"/>
      <c r="C77" s="6"/>
      <c r="D77" s="2"/>
      <c r="E77" s="2"/>
      <c r="R77" s="12"/>
      <c r="S77" s="15"/>
      <c r="T77" s="8"/>
      <c r="U77" s="8"/>
      <c r="V77" s="8"/>
    </row>
    <row r="78" spans="2:23" x14ac:dyDescent="0.25">
      <c r="B78" s="5"/>
      <c r="C78" s="5"/>
      <c r="D78" s="2"/>
      <c r="E78" s="2"/>
      <c r="S78" s="12"/>
    </row>
    <row r="79" spans="2:23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1" spans="15:15" x14ac:dyDescent="0.25">
      <c r="O81" t="s">
        <v>40</v>
      </c>
    </row>
    <row r="88" spans="15:15" ht="15.75" customHeight="1" x14ac:dyDescent="0.25"/>
  </sheetData>
  <mergeCells count="13">
    <mergeCell ref="B60:M60"/>
    <mergeCell ref="E63:F63"/>
    <mergeCell ref="E64:F64"/>
    <mergeCell ref="B4:M4"/>
    <mergeCell ref="B9:M9"/>
    <mergeCell ref="B10:M10"/>
    <mergeCell ref="B6:M6"/>
    <mergeCell ref="B5:M5"/>
    <mergeCell ref="B8:M8"/>
    <mergeCell ref="B62:M62"/>
    <mergeCell ref="B61:M61"/>
    <mergeCell ref="H63:M63"/>
    <mergeCell ref="H64:M64"/>
  </mergeCells>
  <pageMargins left="0.81" right="0.23622047244094491" top="0.74803149606299213" bottom="0.74803149606299213" header="0.31496062992125984" footer="0.31496062992125984"/>
  <pageSetup paperSize="5" scale="66" orientation="landscape" r:id="rId1"/>
  <rowBreaks count="2" manualBreakCount="2">
    <brk id="35" min="1" max="9" man="1"/>
    <brk id="64" min="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</vt:lpstr>
      <vt:lpstr>'Plantilla Ejecución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NOELIA HERRERA</cp:lastModifiedBy>
  <cp:lastPrinted>2022-08-03T17:23:25Z</cp:lastPrinted>
  <dcterms:created xsi:type="dcterms:W3CDTF">2018-04-17T18:57:16Z</dcterms:created>
  <dcterms:modified xsi:type="dcterms:W3CDTF">2022-08-03T17:47:08Z</dcterms:modified>
</cp:coreProperties>
</file>