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herrera\Desktop\EJECUCIÓN PRESUPUESTARIA\"/>
    </mc:Choice>
  </mc:AlternateContent>
  <bookViews>
    <workbookView xWindow="0" yWindow="0" windowWidth="11880" windowHeight="6285"/>
  </bookViews>
  <sheets>
    <sheet name="Plantilla Ejecución " sheetId="3" r:id="rId1"/>
  </sheets>
  <definedNames>
    <definedName name="_xlnm.Print_Area" localSheetId="0">'Plantilla Ejecución '!$B$1:$Q$76</definedName>
  </definedNames>
  <calcPr calcId="152511"/>
</workbook>
</file>

<file path=xl/calcChain.xml><?xml version="1.0" encoding="utf-8"?>
<calcChain xmlns="http://schemas.openxmlformats.org/spreadsheetml/2006/main">
  <c r="P41" i="3" l="1"/>
  <c r="O41" i="3"/>
  <c r="O52" i="3"/>
  <c r="O54" i="3" s="1"/>
  <c r="Q53" i="3" l="1"/>
  <c r="Q51" i="3"/>
  <c r="Q50" i="3"/>
  <c r="Q49" i="3"/>
  <c r="Q48" i="3"/>
  <c r="Q47" i="3"/>
  <c r="Q46" i="3"/>
  <c r="Q45" i="3"/>
  <c r="Q42" i="3"/>
  <c r="Q38" i="3"/>
  <c r="Q37" i="3"/>
  <c r="Q36" i="3"/>
  <c r="Q35" i="3"/>
  <c r="Q34" i="3"/>
  <c r="Q33" i="3"/>
  <c r="Q31" i="3"/>
  <c r="Q30" i="3"/>
  <c r="Q29" i="3"/>
  <c r="Q28" i="3"/>
  <c r="Q27" i="3"/>
  <c r="Q26" i="3"/>
  <c r="Q25" i="3"/>
  <c r="Q24" i="3"/>
  <c r="Q21" i="3"/>
  <c r="Q19" i="3"/>
  <c r="P52" i="3"/>
  <c r="P54" i="3" s="1"/>
  <c r="M52" i="3" l="1"/>
  <c r="M43" i="3"/>
  <c r="M41" i="3"/>
  <c r="M32" i="3"/>
  <c r="M22" i="3"/>
  <c r="M18" i="3"/>
  <c r="M17" i="3" l="1"/>
  <c r="M16" i="3" s="1"/>
  <c r="M54" i="3"/>
  <c r="M13" i="3"/>
  <c r="L52" i="3"/>
  <c r="L43" i="3"/>
  <c r="L41" i="3"/>
  <c r="L32" i="3"/>
  <c r="L22" i="3"/>
  <c r="L18" i="3"/>
  <c r="M15" i="3" l="1"/>
  <c r="M14" i="3"/>
  <c r="L17" i="3"/>
  <c r="L14" i="3" s="1"/>
  <c r="L54" i="3"/>
  <c r="L13" i="3"/>
  <c r="K52" i="3"/>
  <c r="K43" i="3"/>
  <c r="K41" i="3"/>
  <c r="K32" i="3"/>
  <c r="K22" i="3"/>
  <c r="K18" i="3"/>
  <c r="L15" i="3" l="1"/>
  <c r="L16" i="3"/>
  <c r="K17" i="3"/>
  <c r="K14" i="3" s="1"/>
  <c r="K54" i="3"/>
  <c r="K13" i="3"/>
  <c r="J52" i="3"/>
  <c r="J44" i="3"/>
  <c r="J41" i="3"/>
  <c r="J39" i="3"/>
  <c r="J22" i="3"/>
  <c r="J18" i="3"/>
  <c r="J32" i="3" l="1"/>
  <c r="Q39" i="3"/>
  <c r="J43" i="3"/>
  <c r="J54" i="3" s="1"/>
  <c r="Q44" i="3"/>
  <c r="K15" i="3"/>
  <c r="K16" i="3"/>
  <c r="J17" i="3"/>
  <c r="J15" i="3" s="1"/>
  <c r="I52" i="3"/>
  <c r="I43" i="3"/>
  <c r="I41" i="3"/>
  <c r="I32" i="3"/>
  <c r="I22" i="3"/>
  <c r="I18" i="3"/>
  <c r="J14" i="3" l="1"/>
  <c r="J13" i="3"/>
  <c r="J16" i="3"/>
  <c r="I54" i="3"/>
  <c r="I17" i="3"/>
  <c r="I13" i="3" s="1"/>
  <c r="H52" i="3"/>
  <c r="H43" i="3"/>
  <c r="H41" i="3"/>
  <c r="H40" i="3"/>
  <c r="Q40" i="3" s="1"/>
  <c r="H23" i="3"/>
  <c r="H22" i="3" s="1"/>
  <c r="H20" i="3"/>
  <c r="H18" i="3" s="1"/>
  <c r="H32" i="3" l="1"/>
  <c r="H54" i="3" s="1"/>
  <c r="I15" i="3"/>
  <c r="I16" i="3"/>
  <c r="I14" i="3"/>
  <c r="H17" i="3"/>
  <c r="H13" i="3" s="1"/>
  <c r="N32" i="3"/>
  <c r="N18" i="3"/>
  <c r="N52" i="3"/>
  <c r="N43" i="3"/>
  <c r="N41" i="3"/>
  <c r="N22" i="3"/>
  <c r="H14" i="3" l="1"/>
  <c r="H15" i="3"/>
  <c r="H16" i="3"/>
  <c r="N54" i="3"/>
  <c r="N17" i="3"/>
  <c r="N15" i="3" s="1"/>
  <c r="D54" i="3"/>
  <c r="E54" i="3"/>
  <c r="C54" i="3"/>
  <c r="N13" i="3" l="1"/>
  <c r="N16" i="3"/>
  <c r="N14" i="3"/>
  <c r="G18" i="3"/>
  <c r="G52" i="3"/>
  <c r="F52" i="3"/>
  <c r="Q52" i="3" s="1"/>
  <c r="G43" i="3"/>
  <c r="F43" i="3"/>
  <c r="Q43" i="3" s="1"/>
  <c r="G41" i="3"/>
  <c r="F41" i="3"/>
  <c r="Q41" i="3" s="1"/>
  <c r="G32" i="3"/>
  <c r="F32" i="3"/>
  <c r="Q32" i="3" s="1"/>
  <c r="F23" i="3"/>
  <c r="Q23" i="3" s="1"/>
  <c r="G22" i="3"/>
  <c r="F20" i="3"/>
  <c r="Q20" i="3" s="1"/>
  <c r="F18" i="3" l="1"/>
  <c r="Q18" i="3" s="1"/>
  <c r="F22" i="3"/>
  <c r="Q22" i="3" s="1"/>
  <c r="G17" i="3"/>
  <c r="G14" i="3" s="1"/>
  <c r="G54" i="3"/>
  <c r="G13" i="3" l="1"/>
  <c r="G16" i="3"/>
  <c r="F17" i="3"/>
  <c r="Q17" i="3" s="1"/>
  <c r="F54" i="3"/>
  <c r="G15" i="3"/>
  <c r="Q54" i="3"/>
  <c r="F15" i="3" l="1"/>
  <c r="Q15" i="3" s="1"/>
  <c r="F13" i="3"/>
  <c r="Q13" i="3" s="1"/>
  <c r="F14" i="3"/>
  <c r="Q14" i="3" s="1"/>
  <c r="F16" i="3"/>
  <c r="Q16" i="3" s="1"/>
</calcChain>
</file>

<file path=xl/sharedStrings.xml><?xml version="1.0" encoding="utf-8"?>
<sst xmlns="http://schemas.openxmlformats.org/spreadsheetml/2006/main" count="65" uniqueCount="64">
  <si>
    <t>Detalle</t>
  </si>
  <si>
    <t>Total General</t>
  </si>
  <si>
    <t>0211-MINISTERIO DE OBRAS PUBLICAS Y COMUNICACIONES</t>
  </si>
  <si>
    <t>01-MINISTERIO DE OBRAS PUBLICAS Y COMUNICACIONES</t>
  </si>
  <si>
    <t>2-GASTOS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</si>
  <si>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</si>
  <si>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</si>
  <si>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</si>
  <si>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</si>
  <si>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</si>
  <si>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</si>
  <si>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2.2.3-VIÁTICOS</t>
  </si>
  <si>
    <t>2.2.7-SERVICIOS DE CONSERVACIÓN, REPARACIONES MENORES E INSTALACIONES TEMPORALES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</si>
  <si>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</si>
  <si>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</si>
  <si>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</si>
  <si>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</si>
  <si>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</si>
  <si>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</si>
  <si>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</si>
  <si>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</si>
  <si>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</si>
  <si>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</si>
  <si>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</si>
  <si>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2.6.3-EQUIPO E INSTRUMENTAL, CIENTÍFICO Y LABORATORIO</t>
  </si>
  <si>
    <t>2.2.6-SEGUROS</t>
  </si>
  <si>
    <t>2.6.4-VEHÍCULOS Y EQUIPO DE TRANSPORTE, TRACCIÓN Y ELEVACIÓN</t>
  </si>
  <si>
    <t>2.6.8 - BIENES INTANGIBLES</t>
  </si>
  <si>
    <t>2.6.9 - EDIFICIOS, ESTRUCTURAS, TIERRAS, TERRENOS Y OBJETOS DE VALOR</t>
  </si>
  <si>
    <t>2.7 - OBRAS</t>
  </si>
  <si>
    <t>2.7.1 - OBRAS EN EDIFICACIONES</t>
  </si>
  <si>
    <t>2.3.4-PRODUCTOS FARMACÉUTICOS</t>
  </si>
  <si>
    <t>2.4-TRANSFERENCIAS CORRIENTES</t>
  </si>
  <si>
    <t>2.4.7-TRANSFERENCIAS CORRIENTES AL SECTOR EXTERNO</t>
  </si>
  <si>
    <t>ENERO</t>
  </si>
  <si>
    <t>2.2.9-OTRAS CONTRATACIONES DE SERVICIOS</t>
  </si>
  <si>
    <t>2.2.2-PUBLICIDAD, IMPRESIÓN Y ENCUADERNACIÓN</t>
  </si>
  <si>
    <t>2.2.4-TRANSPORTE Y ALMACENAJE</t>
  </si>
  <si>
    <t>2.2.5-ALQUILERES Y RENTAS</t>
  </si>
  <si>
    <t>2.6.5-MAQUINARIA, OTROS EQUIPOS Y HERRAMIENTAS</t>
  </si>
  <si>
    <t xml:space="preserve"> </t>
  </si>
  <si>
    <t>2.6.2-MOBILIARIO Y EQUIPO AUDIOVISUAL, RECREATIVO Y EDUCACIONAL</t>
  </si>
  <si>
    <t xml:space="preserve">PRESUPUESTO MODIFICADO </t>
  </si>
  <si>
    <t>PRESUPUESTO INCIAL</t>
  </si>
  <si>
    <t>OFICINA NACIONAL DE METEOROLOGÍA</t>
  </si>
  <si>
    <t>GOBIERNO DE LA</t>
  </si>
  <si>
    <t xml:space="preserve"> REPÚBLICA   DOMINICANA</t>
  </si>
  <si>
    <t xml:space="preserve">Ejecución de Gastos y Aplicaciones Financieras </t>
  </si>
  <si>
    <t xml:space="preserve"> En RD$</t>
  </si>
  <si>
    <t>0009-OFICINA NACIONAL DE METEOROLOGIA</t>
  </si>
  <si>
    <t>Año 2022</t>
  </si>
  <si>
    <t xml:space="preserve">FEBRERO </t>
  </si>
  <si>
    <t>MARZO</t>
  </si>
  <si>
    <t>TOTAL</t>
  </si>
  <si>
    <t>ABRIL</t>
  </si>
  <si>
    <t>MAYO</t>
  </si>
  <si>
    <t>JUNIO</t>
  </si>
  <si>
    <t>JULIO</t>
  </si>
  <si>
    <t>AGOSTO</t>
  </si>
  <si>
    <t>SEPTIEMBRE</t>
  </si>
  <si>
    <t>OCTUBRE</t>
  </si>
  <si>
    <t>2.6.6-EQUIPOS DE DEFENSA Y SEGURIDAD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</si>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</sst>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Palatino Linotype"/>
      <family val="1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u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5" fillId="0" borderId="0"/>
    <xf numFmtId="0" fontId="16" fillId="0" borderId="0"/>
    <xf numFmtId="43" fontId="22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164" fontId="11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0" fillId="0" borderId="0" xfId="0" applyNumberFormat="1"/>
    <xf numFmtId="0" fontId="0" fillId="0" borderId="0" xfId="0" applyFill="1"/>
    <xf numFmtId="164" fontId="13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/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4" fontId="11" fillId="0" borderId="0" xfId="1" applyNumberFormat="1" applyFont="1" applyFill="1" applyBorder="1" applyAlignment="1">
      <alignment horizontal="right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0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Border="1" applyAlignment="1"/>
    <xf numFmtId="0" fontId="21" fillId="0" borderId="0" xfId="0" applyFont="1" applyBorder="1" applyAlignment="1"/>
    <xf numFmtId="4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43" fontId="0" fillId="0" borderId="0" xfId="0" applyNumberFormat="1"/>
    <xf numFmtId="49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0" fillId="0" borderId="0" xfId="3" applyFont="1" applyAlignment="1">
      <alignment vertical="center"/>
    </xf>
    <xf numFmtId="43" fontId="1" fillId="0" borderId="0" xfId="3" applyFont="1" applyAlignment="1">
      <alignment vertical="center"/>
    </xf>
    <xf numFmtId="43" fontId="1" fillId="0" borderId="0" xfId="3" applyFont="1" applyFill="1" applyAlignment="1">
      <alignment vertical="center"/>
    </xf>
    <xf numFmtId="43" fontId="0" fillId="0" borderId="0" xfId="3" applyFont="1" applyFill="1" applyAlignment="1">
      <alignment vertical="center"/>
    </xf>
    <xf numFmtId="0" fontId="0" fillId="0" borderId="0" xfId="0" applyBorder="1"/>
    <xf numFmtId="0" fontId="5" fillId="0" borderId="0" xfId="0" applyFont="1" applyBorder="1"/>
    <xf numFmtId="49" fontId="11" fillId="0" borderId="0" xfId="0" applyNumberFormat="1" applyFont="1" applyFill="1" applyBorder="1" applyAlignment="1">
      <alignment horizontal="left" vertical="center" wrapText="1"/>
    </xf>
    <xf numFmtId="164" fontId="12" fillId="0" borderId="0" xfId="1" applyNumberFormat="1" applyFont="1" applyFill="1" applyBorder="1" applyAlignment="1">
      <alignment horizontal="right" vertical="center"/>
    </xf>
    <xf numFmtId="43" fontId="23" fillId="0" borderId="0" xfId="3" applyFont="1" applyBorder="1" applyAlignment="1">
      <alignment horizontal="right" vertical="center"/>
    </xf>
    <xf numFmtId="43" fontId="24" fillId="0" borderId="0" xfId="3" applyFont="1" applyBorder="1" applyAlignment="1">
      <alignment horizontal="right" vertical="center"/>
    </xf>
    <xf numFmtId="49" fontId="12" fillId="0" borderId="0" xfId="0" applyNumberFormat="1" applyFont="1" applyFill="1" applyBorder="1" applyAlignment="1">
      <alignment horizontal="left" vertical="center" wrapText="1"/>
    </xf>
    <xf numFmtId="43" fontId="12" fillId="0" borderId="0" xfId="3" applyFont="1" applyFill="1" applyBorder="1" applyAlignment="1">
      <alignment horizontal="right" vertical="center"/>
    </xf>
    <xf numFmtId="49" fontId="12" fillId="0" borderId="0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left" vertical="center"/>
    </xf>
    <xf numFmtId="164" fontId="12" fillId="0" borderId="5" xfId="1" applyNumberFormat="1" applyFont="1" applyBorder="1" applyAlignment="1">
      <alignment horizontal="right" vertical="center"/>
    </xf>
    <xf numFmtId="164" fontId="12" fillId="0" borderId="6" xfId="1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</cellXfs>
  <cellStyles count="4">
    <cellStyle name="Millares" xfId="3" builtin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742951</xdr:colOff>
      <xdr:row>5</xdr:row>
      <xdr:rowOff>114300</xdr:rowOff>
    </xdr:from>
    <xdr:to>
      <xdr:col>21</xdr:col>
      <xdr:colOff>276486</xdr:colOff>
      <xdr:row>5</xdr:row>
      <xdr:rowOff>117167</xdr:rowOff>
    </xdr:to>
    <xdr:pic>
      <xdr:nvPicPr>
        <xdr:cNvPr id="9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9726" y="114300"/>
          <a:ext cx="1079754" cy="2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341541</xdr:colOff>
      <xdr:row>5</xdr:row>
      <xdr:rowOff>0</xdr:rowOff>
    </xdr:from>
    <xdr:to>
      <xdr:col>8</xdr:col>
      <xdr:colOff>402168</xdr:colOff>
      <xdr:row>5</xdr:row>
      <xdr:rowOff>1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 flipV="1">
          <a:off x="10268708" y="1143000"/>
          <a:ext cx="1182460" cy="1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530225</xdr:colOff>
      <xdr:row>0</xdr:row>
      <xdr:rowOff>0</xdr:rowOff>
    </xdr:from>
    <xdr:to>
      <xdr:col>8</xdr:col>
      <xdr:colOff>82550</xdr:colOff>
      <xdr:row>3</xdr:row>
      <xdr:rowOff>19048</xdr:rowOff>
    </xdr:to>
    <xdr:pic>
      <xdr:nvPicPr>
        <xdr:cNvPr id="25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5750" y="0"/>
          <a:ext cx="676275" cy="609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752474</xdr:colOff>
      <xdr:row>2</xdr:row>
      <xdr:rowOff>85724</xdr:rowOff>
    </xdr:from>
    <xdr:to>
      <xdr:col>19</xdr:col>
      <xdr:colOff>581024</xdr:colOff>
      <xdr:row>3</xdr:row>
      <xdr:rowOff>47624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172699" y="666749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/>
        <a:lstStyle/>
        <a:p>
          <a:pPr>
            <a:spcAft>
              <a:spcPts val="0"/>
            </a:spcAft>
          </a:pP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93"/>
  <sheetViews>
    <sheetView showGridLines="0" tabSelected="1" zoomScale="90" zoomScaleNormal="90" zoomScaleSheetLayoutView="70" workbookViewId="0">
      <selection activeCell="B5" sqref="B5:Q5"/>
    </sheetView>
  </sheetViews>
  <sheetFormatPr baseColWidth="10" defaultColWidth="9.140625" defaultRowHeight="15" x14ac:dyDescent="0.25"/>
  <cols>
    <col min="2" max="2" width="52.85546875" customWidth="1"/>
    <col min="3" max="3" width="22" customWidth="1"/>
    <col min="4" max="4" width="14.7109375" customWidth="1"/>
    <col min="5" max="5" width="16" customWidth="1"/>
    <col min="6" max="6" width="15.85546875" customWidth="1"/>
    <col min="7" max="7" width="18.140625" customWidth="1"/>
    <col min="8" max="9" width="16.85546875" customWidth="1"/>
    <col min="10" max="16" width="16.28515625" customWidth="1"/>
    <col min="17" max="17" width="19.42578125" customWidth="1"/>
    <col min="18" max="18" width="16.140625" customWidth="1"/>
    <col min="19" max="19" width="12.140625" customWidth="1"/>
    <col min="20" max="20" width="13.7109375" customWidth="1"/>
    <col min="21" max="21" width="14.140625" customWidth="1"/>
    <col min="22" max="22" width="13.85546875" customWidth="1"/>
    <col min="23" max="23" width="13.28515625" customWidth="1"/>
    <col min="24" max="24" width="16.28515625" customWidth="1"/>
  </cols>
  <sheetData>
    <row r="1" spans="2:22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2:22" ht="15.75" x14ac:dyDescent="0.25">
      <c r="B2" s="17"/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7"/>
      <c r="S2" s="17"/>
      <c r="T2" s="17"/>
    </row>
    <row r="3" spans="2:22" ht="15.75" x14ac:dyDescent="0.25">
      <c r="B3" s="17"/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7"/>
      <c r="S3" s="17"/>
      <c r="T3" s="17"/>
    </row>
    <row r="4" spans="2:22" ht="22.5" customHeight="1" x14ac:dyDescent="0.25">
      <c r="B4" s="79" t="s">
        <v>45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17"/>
      <c r="S4" s="17"/>
      <c r="T4" s="17"/>
    </row>
    <row r="5" spans="2:22" ht="21" customHeight="1" x14ac:dyDescent="0.25">
      <c r="B5" s="83" t="s">
        <v>46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17"/>
      <c r="S5" s="17"/>
      <c r="T5" s="17"/>
    </row>
    <row r="6" spans="2:22" ht="24.75" customHeight="1" x14ac:dyDescent="0.25">
      <c r="B6" s="82" t="s">
        <v>44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19"/>
      <c r="S6" s="20"/>
      <c r="T6" s="17"/>
    </row>
    <row r="7" spans="2:22" ht="7.5" customHeight="1" x14ac:dyDescent="0.25">
      <c r="B7" s="27"/>
      <c r="C7" s="27"/>
      <c r="D7" s="27"/>
      <c r="E7" s="27"/>
      <c r="F7" s="30"/>
      <c r="G7" s="30"/>
      <c r="H7" s="38"/>
      <c r="I7" s="41"/>
      <c r="J7" s="43"/>
      <c r="K7" s="45"/>
      <c r="L7" s="47"/>
      <c r="M7" s="50"/>
      <c r="N7" s="33"/>
      <c r="O7" s="57"/>
      <c r="P7" s="55"/>
      <c r="Q7" s="30"/>
      <c r="R7" s="28"/>
      <c r="S7" s="20"/>
      <c r="T7" s="17"/>
    </row>
    <row r="8" spans="2:22" ht="15.75" customHeight="1" x14ac:dyDescent="0.25">
      <c r="B8" s="80" t="s">
        <v>50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26"/>
      <c r="S8" s="20"/>
      <c r="T8" s="17"/>
      <c r="U8" s="13"/>
    </row>
    <row r="9" spans="2:22" ht="15.75" customHeight="1" x14ac:dyDescent="0.25">
      <c r="B9" s="80" t="s">
        <v>47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27"/>
      <c r="S9" s="20"/>
      <c r="T9" s="17"/>
    </row>
    <row r="10" spans="2:22" x14ac:dyDescent="0.25">
      <c r="B10" s="81" t="s">
        <v>48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25"/>
      <c r="S10" s="20"/>
      <c r="T10" s="17"/>
      <c r="V10" s="16"/>
    </row>
    <row r="11" spans="2:22" ht="15.75" thickBot="1" x14ac:dyDescent="0.3">
      <c r="B11" s="24"/>
      <c r="C11" s="24"/>
      <c r="D11" s="24"/>
      <c r="E11" s="24"/>
      <c r="F11" s="31"/>
      <c r="G11" s="31"/>
      <c r="H11" s="39"/>
      <c r="I11" s="42"/>
      <c r="J11" s="44"/>
      <c r="K11" s="46"/>
      <c r="L11" s="48"/>
      <c r="M11" s="51"/>
      <c r="N11" s="34"/>
      <c r="O11" s="58"/>
      <c r="P11" s="56"/>
      <c r="Q11" s="37"/>
      <c r="R11" s="24"/>
      <c r="S11" s="20"/>
      <c r="T11" s="17"/>
    </row>
    <row r="12" spans="2:22" ht="28.5" customHeight="1" thickBot="1" x14ac:dyDescent="0.3">
      <c r="B12" s="72" t="s">
        <v>0</v>
      </c>
      <c r="C12" s="73" t="s">
        <v>43</v>
      </c>
      <c r="D12" s="73" t="s">
        <v>42</v>
      </c>
      <c r="E12" s="74" t="s">
        <v>34</v>
      </c>
      <c r="F12" s="74" t="s">
        <v>51</v>
      </c>
      <c r="G12" s="74" t="s">
        <v>52</v>
      </c>
      <c r="H12" s="74" t="s">
        <v>54</v>
      </c>
      <c r="I12" s="74" t="s">
        <v>55</v>
      </c>
      <c r="J12" s="74" t="s">
        <v>56</v>
      </c>
      <c r="K12" s="74" t="s">
        <v>57</v>
      </c>
      <c r="L12" s="74" t="s">
        <v>58</v>
      </c>
      <c r="M12" s="74" t="s">
        <v>59</v>
      </c>
      <c r="N12" s="74" t="s">
        <v>60</v>
      </c>
      <c r="O12" s="74" t="s">
        <v>62</v>
      </c>
      <c r="P12" s="74" t="s">
        <v>63</v>
      </c>
      <c r="Q12" s="74" t="s">
        <v>53</v>
      </c>
    </row>
    <row r="13" spans="2:22" x14ac:dyDescent="0.25">
      <c r="B13" s="71" t="s">
        <v>1</v>
      </c>
      <c r="C13" s="21">
        <v>195688996</v>
      </c>
      <c r="D13" s="66">
        <v>0</v>
      </c>
      <c r="E13" s="66">
        <v>10981119.880000001</v>
      </c>
      <c r="F13" s="66">
        <f t="shared" ref="F13:N13" si="0">+F17</f>
        <v>13309194.899999999</v>
      </c>
      <c r="G13" s="66">
        <f t="shared" si="0"/>
        <v>13632308.689999999</v>
      </c>
      <c r="H13" s="66">
        <f t="shared" si="0"/>
        <v>12734866.560000002</v>
      </c>
      <c r="I13" s="66">
        <f t="shared" si="0"/>
        <v>14778056.08</v>
      </c>
      <c r="J13" s="66">
        <f t="shared" si="0"/>
        <v>16732665.26</v>
      </c>
      <c r="K13" s="66">
        <f t="shared" ref="K13:M13" si="1">+K17</f>
        <v>13872883.73</v>
      </c>
      <c r="L13" s="66">
        <f t="shared" si="1"/>
        <v>12813424.850000001</v>
      </c>
      <c r="M13" s="66">
        <f t="shared" si="1"/>
        <v>13882815.76</v>
      </c>
      <c r="N13" s="66">
        <f t="shared" si="0"/>
        <v>14017899.74</v>
      </c>
      <c r="O13" s="66">
        <v>15611244.49</v>
      </c>
      <c r="P13" s="68">
        <v>24423267.989999998</v>
      </c>
      <c r="Q13" s="66">
        <f>SUM(E13:P13)</f>
        <v>176789747.93000004</v>
      </c>
      <c r="R13" s="59"/>
    </row>
    <row r="14" spans="2:22" ht="24.75" customHeight="1" x14ac:dyDescent="0.25">
      <c r="B14" s="65" t="s">
        <v>2</v>
      </c>
      <c r="C14" s="21">
        <v>195688996</v>
      </c>
      <c r="D14" s="21">
        <v>0</v>
      </c>
      <c r="E14" s="66">
        <v>10981119.880000001</v>
      </c>
      <c r="F14" s="66">
        <f t="shared" ref="F14:N14" si="2">+F17</f>
        <v>13309194.899999999</v>
      </c>
      <c r="G14" s="66">
        <f t="shared" si="2"/>
        <v>13632308.689999999</v>
      </c>
      <c r="H14" s="66">
        <f t="shared" si="2"/>
        <v>12734866.560000002</v>
      </c>
      <c r="I14" s="66">
        <f t="shared" si="2"/>
        <v>14778056.08</v>
      </c>
      <c r="J14" s="66">
        <f t="shared" si="2"/>
        <v>16732665.26</v>
      </c>
      <c r="K14" s="66">
        <f t="shared" ref="K14:M14" si="3">+K17</f>
        <v>13872883.73</v>
      </c>
      <c r="L14" s="66">
        <f t="shared" si="3"/>
        <v>12813424.850000001</v>
      </c>
      <c r="M14" s="66">
        <f t="shared" si="3"/>
        <v>13882815.76</v>
      </c>
      <c r="N14" s="66">
        <f t="shared" si="2"/>
        <v>14017899.74</v>
      </c>
      <c r="O14" s="66">
        <v>15611244.49</v>
      </c>
      <c r="P14" s="67">
        <v>24423267.989999998</v>
      </c>
      <c r="Q14" s="66">
        <f t="shared" ref="Q14:Q53" si="4">SUM(E14:P14)</f>
        <v>176789747.93000004</v>
      </c>
      <c r="R14" s="59"/>
    </row>
    <row r="15" spans="2:22" ht="22.5" customHeight="1" x14ac:dyDescent="0.25">
      <c r="B15" s="65" t="s">
        <v>3</v>
      </c>
      <c r="C15" s="21">
        <v>195688996</v>
      </c>
      <c r="D15" s="21">
        <v>0</v>
      </c>
      <c r="E15" s="66">
        <v>10981119.880000001</v>
      </c>
      <c r="F15" s="66">
        <f t="shared" ref="F15:N15" si="5">+F17</f>
        <v>13309194.899999999</v>
      </c>
      <c r="G15" s="66">
        <f t="shared" si="5"/>
        <v>13632308.689999999</v>
      </c>
      <c r="H15" s="66">
        <f t="shared" si="5"/>
        <v>12734866.560000002</v>
      </c>
      <c r="I15" s="66">
        <f t="shared" si="5"/>
        <v>14778056.08</v>
      </c>
      <c r="J15" s="66">
        <f t="shared" si="5"/>
        <v>16732665.26</v>
      </c>
      <c r="K15" s="66">
        <f t="shared" ref="K15:M15" si="6">+K17</f>
        <v>13872883.73</v>
      </c>
      <c r="L15" s="66">
        <f t="shared" si="6"/>
        <v>12813424.850000001</v>
      </c>
      <c r="M15" s="66">
        <f t="shared" si="6"/>
        <v>13882815.76</v>
      </c>
      <c r="N15" s="66">
        <f t="shared" si="5"/>
        <v>14017899.74</v>
      </c>
      <c r="O15" s="66">
        <v>15611244.49</v>
      </c>
      <c r="P15" s="67">
        <v>24423267.989999998</v>
      </c>
      <c r="Q15" s="66">
        <f t="shared" si="4"/>
        <v>176789747.93000004</v>
      </c>
      <c r="R15" s="59"/>
    </row>
    <row r="16" spans="2:22" ht="17.25" customHeight="1" x14ac:dyDescent="0.25">
      <c r="B16" s="65" t="s">
        <v>49</v>
      </c>
      <c r="C16" s="21">
        <v>195688996</v>
      </c>
      <c r="D16" s="21">
        <v>0</v>
      </c>
      <c r="E16" s="66">
        <v>10981119.880000001</v>
      </c>
      <c r="F16" s="66">
        <f t="shared" ref="F16:N16" si="7">+F17</f>
        <v>13309194.899999999</v>
      </c>
      <c r="G16" s="66">
        <f t="shared" si="7"/>
        <v>13632308.689999999</v>
      </c>
      <c r="H16" s="66">
        <f t="shared" si="7"/>
        <v>12734866.560000002</v>
      </c>
      <c r="I16" s="66">
        <f t="shared" si="7"/>
        <v>14778056.08</v>
      </c>
      <c r="J16" s="66">
        <f t="shared" si="7"/>
        <v>16732665.26</v>
      </c>
      <c r="K16" s="66">
        <f t="shared" si="7"/>
        <v>13872883.73</v>
      </c>
      <c r="L16" s="66">
        <f t="shared" si="7"/>
        <v>12813424.850000001</v>
      </c>
      <c r="M16" s="66">
        <f t="shared" si="7"/>
        <v>13882815.76</v>
      </c>
      <c r="N16" s="66">
        <f t="shared" si="7"/>
        <v>14017899.74</v>
      </c>
      <c r="O16" s="66">
        <v>15611244.49</v>
      </c>
      <c r="P16" s="67">
        <v>24423267.989999998</v>
      </c>
      <c r="Q16" s="66">
        <f t="shared" si="4"/>
        <v>176789747.93000004</v>
      </c>
      <c r="R16" s="59"/>
    </row>
    <row r="17" spans="2:18" x14ac:dyDescent="0.25">
      <c r="B17" s="65" t="s">
        <v>4</v>
      </c>
      <c r="C17" s="21">
        <v>195688996</v>
      </c>
      <c r="D17" s="21">
        <v>0</v>
      </c>
      <c r="E17" s="66">
        <v>10981119.880000001</v>
      </c>
      <c r="F17" s="66">
        <f t="shared" ref="F17:N17" si="8">+F18+F22+F32+F41+F43+F52</f>
        <v>13309194.899999999</v>
      </c>
      <c r="G17" s="66">
        <f t="shared" si="8"/>
        <v>13632308.689999999</v>
      </c>
      <c r="H17" s="66">
        <f t="shared" si="8"/>
        <v>12734866.560000002</v>
      </c>
      <c r="I17" s="66">
        <f t="shared" si="8"/>
        <v>14778056.08</v>
      </c>
      <c r="J17" s="66">
        <f t="shared" si="8"/>
        <v>16732665.26</v>
      </c>
      <c r="K17" s="66">
        <f t="shared" ref="K17:M17" si="9">+K18+K22+K32+K41+K43+K52</f>
        <v>13872883.73</v>
      </c>
      <c r="L17" s="66">
        <f t="shared" si="9"/>
        <v>12813424.850000001</v>
      </c>
      <c r="M17" s="66">
        <f t="shared" si="9"/>
        <v>13882815.76</v>
      </c>
      <c r="N17" s="66">
        <f t="shared" si="8"/>
        <v>14017899.74</v>
      </c>
      <c r="O17" s="66">
        <v>15611244.49</v>
      </c>
      <c r="P17" s="68">
        <v>24423267.989999998</v>
      </c>
      <c r="Q17" s="66">
        <f t="shared" si="4"/>
        <v>176789747.93000004</v>
      </c>
      <c r="R17" s="59"/>
    </row>
    <row r="18" spans="2:18" s="22" customFormat="1" x14ac:dyDescent="0.25">
      <c r="B18" s="69" t="s">
        <v>5</v>
      </c>
      <c r="C18" s="66">
        <v>151318996</v>
      </c>
      <c r="D18" s="66">
        <v>0</v>
      </c>
      <c r="E18" s="66">
        <v>10547535.460000001</v>
      </c>
      <c r="F18" s="66">
        <f t="shared" ref="F18:N18" si="10">SUM(F19:F21)</f>
        <v>12442952.789999999</v>
      </c>
      <c r="G18" s="66">
        <f t="shared" si="10"/>
        <v>11560513.07</v>
      </c>
      <c r="H18" s="66">
        <f t="shared" si="10"/>
        <v>11003099.130000001</v>
      </c>
      <c r="I18" s="66">
        <f t="shared" si="10"/>
        <v>11397608.780000001</v>
      </c>
      <c r="J18" s="66">
        <f t="shared" si="10"/>
        <v>11624356.859999999</v>
      </c>
      <c r="K18" s="66">
        <f t="shared" ref="K18:M18" si="11">SUM(K19:K21)</f>
        <v>11108643.99</v>
      </c>
      <c r="L18" s="66">
        <f t="shared" si="11"/>
        <v>11069363</v>
      </c>
      <c r="M18" s="66">
        <f t="shared" si="11"/>
        <v>11031250.66</v>
      </c>
      <c r="N18" s="66">
        <f t="shared" si="10"/>
        <v>11160789.560000001</v>
      </c>
      <c r="O18" s="66">
        <v>12092119.08</v>
      </c>
      <c r="P18" s="68">
        <v>20210497.710000001</v>
      </c>
      <c r="Q18" s="66">
        <f t="shared" si="4"/>
        <v>145248730.09</v>
      </c>
      <c r="R18" s="60"/>
    </row>
    <row r="19" spans="2:18" x14ac:dyDescent="0.25">
      <c r="B19" s="65" t="s">
        <v>6</v>
      </c>
      <c r="C19" s="21">
        <v>125562000</v>
      </c>
      <c r="D19" s="21">
        <v>0</v>
      </c>
      <c r="E19" s="21">
        <v>9080436.8599999994</v>
      </c>
      <c r="F19" s="21">
        <v>9932637.6199999992</v>
      </c>
      <c r="G19" s="21">
        <v>9579318.7699999996</v>
      </c>
      <c r="H19" s="21">
        <v>9006796.8300000001</v>
      </c>
      <c r="I19" s="21">
        <v>9374328.6300000008</v>
      </c>
      <c r="J19" s="21">
        <v>9615510.0899999999</v>
      </c>
      <c r="K19" s="21">
        <v>9093477.7200000007</v>
      </c>
      <c r="L19" s="21">
        <v>9053893.0800000001</v>
      </c>
      <c r="M19" s="21">
        <v>9003943.0800000001</v>
      </c>
      <c r="N19" s="21">
        <v>9112785.5700000003</v>
      </c>
      <c r="O19" s="21">
        <v>10029872.369999999</v>
      </c>
      <c r="P19" s="67">
        <v>18124880</v>
      </c>
      <c r="Q19" s="66">
        <f t="shared" si="4"/>
        <v>121007880.62</v>
      </c>
      <c r="R19" s="59"/>
    </row>
    <row r="20" spans="2:18" ht="18.75" customHeight="1" x14ac:dyDescent="0.25">
      <c r="B20" s="65" t="s">
        <v>7</v>
      </c>
      <c r="C20" s="21">
        <v>9158126</v>
      </c>
      <c r="D20" s="21">
        <v>0</v>
      </c>
      <c r="E20" s="21">
        <v>83000</v>
      </c>
      <c r="F20" s="21">
        <f>83000+1029000</f>
        <v>1112000</v>
      </c>
      <c r="G20" s="21">
        <v>603000</v>
      </c>
      <c r="H20" s="21">
        <f>83000+540500</f>
        <v>623500</v>
      </c>
      <c r="I20" s="21">
        <v>623500</v>
      </c>
      <c r="J20" s="21">
        <v>636000</v>
      </c>
      <c r="K20" s="21">
        <v>636500</v>
      </c>
      <c r="L20" s="21">
        <v>635500</v>
      </c>
      <c r="M20" s="21">
        <v>655000</v>
      </c>
      <c r="N20" s="21">
        <v>659000</v>
      </c>
      <c r="O20" s="21">
        <v>661000</v>
      </c>
      <c r="P20" s="67">
        <v>674000</v>
      </c>
      <c r="Q20" s="66">
        <f t="shared" si="4"/>
        <v>7602000</v>
      </c>
      <c r="R20" s="59"/>
    </row>
    <row r="21" spans="2:18" ht="21.75" customHeight="1" x14ac:dyDescent="0.25">
      <c r="B21" s="65" t="s">
        <v>8</v>
      </c>
      <c r="C21" s="21">
        <v>16598870</v>
      </c>
      <c r="D21" s="21">
        <v>0</v>
      </c>
      <c r="E21" s="21">
        <v>1384098.6</v>
      </c>
      <c r="F21" s="21">
        <v>1398315.17</v>
      </c>
      <c r="G21" s="21">
        <v>1378194.3</v>
      </c>
      <c r="H21" s="21">
        <v>1372802.3</v>
      </c>
      <c r="I21" s="21">
        <v>1399780.15</v>
      </c>
      <c r="J21" s="21">
        <v>1372846.77</v>
      </c>
      <c r="K21" s="21">
        <v>1378666.27</v>
      </c>
      <c r="L21" s="21">
        <v>1379969.92</v>
      </c>
      <c r="M21" s="21">
        <v>1372307.58</v>
      </c>
      <c r="N21" s="21">
        <v>1389003.99</v>
      </c>
      <c r="O21" s="21">
        <v>1401246.71</v>
      </c>
      <c r="P21" s="67">
        <v>1411617.71</v>
      </c>
      <c r="Q21" s="66">
        <f t="shared" si="4"/>
        <v>16638849.469999999</v>
      </c>
      <c r="R21" s="59"/>
    </row>
    <row r="22" spans="2:18" s="22" customFormat="1" x14ac:dyDescent="0.25">
      <c r="B22" s="69" t="s">
        <v>9</v>
      </c>
      <c r="C22" s="66">
        <v>14935000</v>
      </c>
      <c r="D22" s="66">
        <v>0</v>
      </c>
      <c r="E22" s="66">
        <v>433584.42</v>
      </c>
      <c r="F22" s="66">
        <f t="shared" ref="F22:N22" si="12">SUM(F23:F31)</f>
        <v>701136.61</v>
      </c>
      <c r="G22" s="66">
        <f t="shared" si="12"/>
        <v>856647.79</v>
      </c>
      <c r="H22" s="66">
        <f t="shared" si="12"/>
        <v>834311.39000000013</v>
      </c>
      <c r="I22" s="66">
        <f t="shared" si="12"/>
        <v>1156169.8699999999</v>
      </c>
      <c r="J22" s="66">
        <f t="shared" si="12"/>
        <v>1156870.4099999997</v>
      </c>
      <c r="K22" s="66">
        <f t="shared" ref="K22:M22" si="13">SUM(K23:K31)</f>
        <v>966949.54</v>
      </c>
      <c r="L22" s="66">
        <f t="shared" si="13"/>
        <v>596886.88</v>
      </c>
      <c r="M22" s="66">
        <f t="shared" si="13"/>
        <v>1293579.76</v>
      </c>
      <c r="N22" s="66">
        <f t="shared" si="12"/>
        <v>1876352.37</v>
      </c>
      <c r="O22" s="66">
        <v>1608610.67</v>
      </c>
      <c r="P22" s="68">
        <v>1330528.8700000001</v>
      </c>
      <c r="Q22" s="66">
        <f t="shared" si="4"/>
        <v>12811628.579999998</v>
      </c>
      <c r="R22" s="60"/>
    </row>
    <row r="23" spans="2:18" s="32" customFormat="1" x14ac:dyDescent="0.25">
      <c r="B23" s="65" t="s">
        <v>10</v>
      </c>
      <c r="C23" s="21">
        <v>5035000</v>
      </c>
      <c r="D23" s="21">
        <v>0</v>
      </c>
      <c r="E23" s="21">
        <v>433584.42</v>
      </c>
      <c r="F23" s="21">
        <f>40.07+161492.82+7371.6+247371.8+3259+6498</f>
        <v>426033.29000000004</v>
      </c>
      <c r="G23" s="21">
        <v>404521.13</v>
      </c>
      <c r="H23" s="21">
        <f>3259+259100.17+7575.05+258988.97+2.54</f>
        <v>528925.7300000001</v>
      </c>
      <c r="I23" s="21">
        <v>467846.21</v>
      </c>
      <c r="J23" s="21">
        <v>312369.42</v>
      </c>
      <c r="K23" s="21">
        <v>720772.88</v>
      </c>
      <c r="L23" s="21">
        <v>378536.88</v>
      </c>
      <c r="M23" s="21">
        <v>586307.80000000005</v>
      </c>
      <c r="N23" s="21">
        <v>568575.77</v>
      </c>
      <c r="O23" s="21">
        <v>514312.67</v>
      </c>
      <c r="P23" s="67">
        <v>664331.61</v>
      </c>
      <c r="Q23" s="66">
        <f t="shared" si="4"/>
        <v>6006117.8099999996</v>
      </c>
      <c r="R23" s="59"/>
    </row>
    <row r="24" spans="2:18" ht="23.25" customHeight="1" x14ac:dyDescent="0.25">
      <c r="B24" s="65" t="s">
        <v>36</v>
      </c>
      <c r="C24" s="21">
        <v>300000</v>
      </c>
      <c r="D24" s="21">
        <v>0</v>
      </c>
      <c r="E24" s="21">
        <v>0</v>
      </c>
      <c r="F24" s="21">
        <v>0</v>
      </c>
      <c r="G24" s="21">
        <v>0</v>
      </c>
      <c r="H24" s="21"/>
      <c r="I24" s="21"/>
      <c r="J24" s="21"/>
      <c r="K24" s="21"/>
      <c r="L24" s="21"/>
      <c r="M24" s="21"/>
      <c r="N24" s="21"/>
      <c r="O24" s="21">
        <v>0</v>
      </c>
      <c r="P24" s="67">
        <v>0</v>
      </c>
      <c r="Q24" s="66">
        <f t="shared" si="4"/>
        <v>0</v>
      </c>
      <c r="R24" s="59"/>
    </row>
    <row r="25" spans="2:18" ht="19.5" customHeight="1" x14ac:dyDescent="0.25">
      <c r="B25" s="65" t="s">
        <v>11</v>
      </c>
      <c r="C25" s="21">
        <v>2500000</v>
      </c>
      <c r="D25" s="21">
        <v>0</v>
      </c>
      <c r="E25" s="8">
        <v>0</v>
      </c>
      <c r="F25" s="8">
        <v>158550</v>
      </c>
      <c r="G25" s="8">
        <v>426300</v>
      </c>
      <c r="H25" s="8">
        <v>214600</v>
      </c>
      <c r="I25" s="8">
        <v>186600</v>
      </c>
      <c r="J25" s="8">
        <v>223100</v>
      </c>
      <c r="K25" s="8">
        <v>200850</v>
      </c>
      <c r="L25" s="8">
        <v>198100</v>
      </c>
      <c r="M25" s="8">
        <v>176700</v>
      </c>
      <c r="N25" s="8">
        <v>143900</v>
      </c>
      <c r="O25" s="8">
        <v>125400</v>
      </c>
      <c r="P25" s="67">
        <v>80150</v>
      </c>
      <c r="Q25" s="66">
        <f t="shared" si="4"/>
        <v>2134250</v>
      </c>
      <c r="R25" s="59"/>
    </row>
    <row r="26" spans="2:18" ht="16.5" customHeight="1" x14ac:dyDescent="0.25">
      <c r="B26" s="65" t="s">
        <v>37</v>
      </c>
      <c r="C26" s="21">
        <v>215000</v>
      </c>
      <c r="D26" s="21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20250</v>
      </c>
      <c r="M26" s="8">
        <v>10300</v>
      </c>
      <c r="N26" s="8">
        <v>8200</v>
      </c>
      <c r="O26" s="8">
        <v>0</v>
      </c>
      <c r="P26" s="67">
        <v>214650</v>
      </c>
      <c r="Q26" s="66">
        <f t="shared" si="4"/>
        <v>253400</v>
      </c>
      <c r="R26" s="59"/>
    </row>
    <row r="27" spans="2:18" x14ac:dyDescent="0.25">
      <c r="B27" s="65" t="s">
        <v>38</v>
      </c>
      <c r="C27" s="21">
        <v>200000</v>
      </c>
      <c r="D27" s="21">
        <v>0</v>
      </c>
      <c r="E27" s="8">
        <v>0</v>
      </c>
      <c r="F27" s="8">
        <v>0</v>
      </c>
      <c r="G27" s="8">
        <v>0</v>
      </c>
      <c r="H27" s="8">
        <v>64959</v>
      </c>
      <c r="I27" s="8"/>
      <c r="J27" s="8"/>
      <c r="K27" s="8"/>
      <c r="L27" s="8"/>
      <c r="M27" s="8"/>
      <c r="N27" s="8"/>
      <c r="O27" s="8">
        <v>0</v>
      </c>
      <c r="P27" s="67">
        <v>0</v>
      </c>
      <c r="Q27" s="66">
        <f t="shared" si="4"/>
        <v>64959</v>
      </c>
      <c r="R27" s="59"/>
    </row>
    <row r="28" spans="2:18" x14ac:dyDescent="0.25">
      <c r="B28" s="65" t="s">
        <v>25</v>
      </c>
      <c r="C28" s="21">
        <v>800000</v>
      </c>
      <c r="D28" s="21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579769.81999999995</v>
      </c>
      <c r="K28" s="8"/>
      <c r="L28" s="8"/>
      <c r="M28" s="8"/>
      <c r="N28" s="8"/>
      <c r="O28" s="8">
        <v>0</v>
      </c>
      <c r="P28" s="67">
        <v>0</v>
      </c>
      <c r="Q28" s="66">
        <f t="shared" si="4"/>
        <v>579769.81999999995</v>
      </c>
      <c r="R28" s="59"/>
    </row>
    <row r="29" spans="2:18" ht="30.75" customHeight="1" x14ac:dyDescent="0.25">
      <c r="B29" s="65" t="s">
        <v>12</v>
      </c>
      <c r="C29" s="21">
        <v>1850000</v>
      </c>
      <c r="D29" s="21">
        <v>0</v>
      </c>
      <c r="E29" s="8">
        <v>0</v>
      </c>
      <c r="F29" s="8">
        <v>51653.32</v>
      </c>
      <c r="G29" s="8">
        <v>25826.66</v>
      </c>
      <c r="H29" s="8">
        <v>25826.66</v>
      </c>
      <c r="I29" s="8">
        <v>443723.66</v>
      </c>
      <c r="J29" s="8">
        <v>41631.17</v>
      </c>
      <c r="K29" s="8">
        <v>45326.66</v>
      </c>
      <c r="L29" s="8"/>
      <c r="M29" s="8">
        <v>105492</v>
      </c>
      <c r="N29" s="8">
        <v>61560.6</v>
      </c>
      <c r="O29" s="8">
        <v>595900</v>
      </c>
      <c r="P29" s="67">
        <v>37997</v>
      </c>
      <c r="Q29" s="66">
        <f t="shared" si="4"/>
        <v>1434937.73</v>
      </c>
      <c r="R29" s="59"/>
    </row>
    <row r="30" spans="2:18" ht="22.5" x14ac:dyDescent="0.25">
      <c r="B30" s="65" t="s">
        <v>13</v>
      </c>
      <c r="C30" s="21">
        <v>2685000</v>
      </c>
      <c r="D30" s="21">
        <v>0</v>
      </c>
      <c r="E30" s="8">
        <v>0</v>
      </c>
      <c r="F30" s="8">
        <v>0</v>
      </c>
      <c r="G30" s="8">
        <v>0</v>
      </c>
      <c r="H30" s="8">
        <v>0</v>
      </c>
      <c r="I30" s="8">
        <v>58000</v>
      </c>
      <c r="J30" s="8"/>
      <c r="K30" s="8"/>
      <c r="L30" s="8"/>
      <c r="M30" s="8">
        <v>414779.96</v>
      </c>
      <c r="N30" s="8">
        <v>544000</v>
      </c>
      <c r="O30" s="8">
        <v>52038</v>
      </c>
      <c r="P30" s="67">
        <v>93624.9</v>
      </c>
      <c r="Q30" s="66">
        <f t="shared" si="4"/>
        <v>1162442.8599999999</v>
      </c>
      <c r="R30" s="59"/>
    </row>
    <row r="31" spans="2:18" x14ac:dyDescent="0.25">
      <c r="B31" s="65" t="s">
        <v>35</v>
      </c>
      <c r="C31" s="21">
        <v>1350000</v>
      </c>
      <c r="D31" s="21">
        <v>0</v>
      </c>
      <c r="E31" s="8">
        <v>0</v>
      </c>
      <c r="F31" s="8">
        <v>64900</v>
      </c>
      <c r="G31" s="8"/>
      <c r="H31" s="8"/>
      <c r="I31" s="8"/>
      <c r="J31" s="8"/>
      <c r="K31" s="8"/>
      <c r="L31" s="8"/>
      <c r="M31" s="8"/>
      <c r="N31" s="8">
        <v>550116</v>
      </c>
      <c r="O31" s="8">
        <v>320960</v>
      </c>
      <c r="P31" s="67">
        <v>239775.35999999999</v>
      </c>
      <c r="Q31" s="66">
        <f t="shared" si="4"/>
        <v>1175751.3599999999</v>
      </c>
      <c r="R31" s="59"/>
    </row>
    <row r="32" spans="2:18" s="22" customFormat="1" ht="19.5" customHeight="1" x14ac:dyDescent="0.25">
      <c r="B32" s="69" t="s">
        <v>14</v>
      </c>
      <c r="C32" s="66">
        <v>12085000</v>
      </c>
      <c r="D32" s="66">
        <v>0</v>
      </c>
      <c r="E32" s="10">
        <v>0</v>
      </c>
      <c r="F32" s="10">
        <f t="shared" ref="F32:N32" si="14">SUM(F33:F40)</f>
        <v>165105.5</v>
      </c>
      <c r="G32" s="10">
        <f t="shared" si="14"/>
        <v>289402.08</v>
      </c>
      <c r="H32" s="10">
        <f t="shared" si="14"/>
        <v>897456.04</v>
      </c>
      <c r="I32" s="10">
        <f t="shared" si="14"/>
        <v>1719525.1800000002</v>
      </c>
      <c r="J32" s="10">
        <f t="shared" si="14"/>
        <v>1218860.02</v>
      </c>
      <c r="K32" s="10">
        <f t="shared" ref="K32:M32" si="15">SUM(K33:K40)</f>
        <v>1715568.7000000002</v>
      </c>
      <c r="L32" s="10">
        <f t="shared" si="15"/>
        <v>516617.65</v>
      </c>
      <c r="M32" s="10">
        <f t="shared" si="15"/>
        <v>1543780.5</v>
      </c>
      <c r="N32" s="10">
        <f t="shared" si="14"/>
        <v>887949.80999999994</v>
      </c>
      <c r="O32" s="10">
        <v>1702832.85</v>
      </c>
      <c r="P32" s="67">
        <v>1250516.72</v>
      </c>
      <c r="Q32" s="66">
        <f t="shared" si="4"/>
        <v>11907615.050000001</v>
      </c>
      <c r="R32" s="60"/>
    </row>
    <row r="33" spans="2:19" s="22" customFormat="1" ht="19.5" customHeight="1" x14ac:dyDescent="0.25">
      <c r="B33" s="65" t="s">
        <v>15</v>
      </c>
      <c r="C33" s="21">
        <v>425000</v>
      </c>
      <c r="D33" s="66">
        <v>0</v>
      </c>
      <c r="E33" s="10">
        <v>0</v>
      </c>
      <c r="F33" s="10">
        <v>0</v>
      </c>
      <c r="G33" s="10">
        <v>0</v>
      </c>
      <c r="H33" s="10">
        <v>0</v>
      </c>
      <c r="I33" s="10">
        <v>27280</v>
      </c>
      <c r="J33" s="10"/>
      <c r="K33" s="10"/>
      <c r="L33" s="10"/>
      <c r="M33" s="10">
        <v>170792.5</v>
      </c>
      <c r="N33" s="10"/>
      <c r="O33" s="10">
        <v>0</v>
      </c>
      <c r="P33" s="68">
        <v>51935</v>
      </c>
      <c r="Q33" s="66">
        <f t="shared" si="4"/>
        <v>250007.5</v>
      </c>
      <c r="R33" s="60"/>
    </row>
    <row r="34" spans="2:19" ht="21.75" customHeight="1" x14ac:dyDescent="0.25">
      <c r="B34" s="65" t="s">
        <v>16</v>
      </c>
      <c r="C34" s="21">
        <v>625000</v>
      </c>
      <c r="D34" s="21">
        <v>0</v>
      </c>
      <c r="E34" s="8">
        <v>0</v>
      </c>
      <c r="F34" s="8">
        <v>0</v>
      </c>
      <c r="G34" s="8">
        <v>0</v>
      </c>
      <c r="H34" s="8">
        <v>0</v>
      </c>
      <c r="I34" s="8">
        <v>94990</v>
      </c>
      <c r="J34" s="8"/>
      <c r="K34" s="8"/>
      <c r="L34" s="8">
        <v>23364</v>
      </c>
      <c r="M34" s="8"/>
      <c r="N34" s="8">
        <v>3717</v>
      </c>
      <c r="O34" s="8">
        <v>0</v>
      </c>
      <c r="P34" s="67">
        <v>0</v>
      </c>
      <c r="Q34" s="66">
        <f t="shared" si="4"/>
        <v>122071</v>
      </c>
      <c r="R34" s="59"/>
    </row>
    <row r="35" spans="2:19" ht="20.25" customHeight="1" x14ac:dyDescent="0.25">
      <c r="B35" s="65" t="s">
        <v>17</v>
      </c>
      <c r="C35" s="21">
        <v>470000</v>
      </c>
      <c r="D35" s="21">
        <v>0</v>
      </c>
      <c r="E35" s="8">
        <v>0</v>
      </c>
      <c r="F35" s="8">
        <v>0</v>
      </c>
      <c r="G35" s="8">
        <v>0</v>
      </c>
      <c r="H35" s="8">
        <v>8650</v>
      </c>
      <c r="I35" s="8">
        <v>53454</v>
      </c>
      <c r="J35" s="8"/>
      <c r="K35" s="8">
        <v>571999.97</v>
      </c>
      <c r="L35" s="8"/>
      <c r="M35" s="8"/>
      <c r="N35" s="8">
        <v>136947.79999999999</v>
      </c>
      <c r="O35" s="8">
        <v>0</v>
      </c>
      <c r="P35" s="67">
        <v>7400</v>
      </c>
      <c r="Q35" s="66">
        <f t="shared" si="4"/>
        <v>778451.77</v>
      </c>
      <c r="R35" s="59"/>
    </row>
    <row r="36" spans="2:19" ht="21.75" customHeight="1" x14ac:dyDescent="0.25">
      <c r="B36" s="65" t="s">
        <v>31</v>
      </c>
      <c r="C36" s="21">
        <v>55000</v>
      </c>
      <c r="D36" s="21">
        <v>0</v>
      </c>
      <c r="E36" s="8">
        <v>0</v>
      </c>
      <c r="F36" s="8">
        <v>0</v>
      </c>
      <c r="G36" s="8">
        <v>0</v>
      </c>
      <c r="H36" s="8">
        <v>0</v>
      </c>
      <c r="I36" s="8">
        <v>248465.24</v>
      </c>
      <c r="J36" s="8"/>
      <c r="K36" s="8"/>
      <c r="L36" s="8"/>
      <c r="M36" s="8"/>
      <c r="N36" s="8"/>
      <c r="O36" s="8">
        <v>0</v>
      </c>
      <c r="P36" s="67">
        <v>0</v>
      </c>
      <c r="Q36" s="66">
        <f t="shared" si="4"/>
        <v>248465.24</v>
      </c>
      <c r="R36" s="59"/>
    </row>
    <row r="37" spans="2:19" ht="25.5" customHeight="1" x14ac:dyDescent="0.25">
      <c r="B37" s="65" t="s">
        <v>18</v>
      </c>
      <c r="C37" s="21">
        <v>620000</v>
      </c>
      <c r="D37" s="21">
        <v>0</v>
      </c>
      <c r="E37" s="8">
        <v>0</v>
      </c>
      <c r="F37" s="8">
        <v>0</v>
      </c>
      <c r="G37" s="8">
        <v>0</v>
      </c>
      <c r="H37" s="8">
        <v>164964</v>
      </c>
      <c r="I37" s="8"/>
      <c r="J37" s="8"/>
      <c r="K37" s="8">
        <v>1132.8</v>
      </c>
      <c r="L37" s="8"/>
      <c r="M37" s="8">
        <v>172988</v>
      </c>
      <c r="N37" s="8"/>
      <c r="O37" s="8">
        <v>0</v>
      </c>
      <c r="P37" s="67">
        <v>19943.59</v>
      </c>
      <c r="Q37" s="66">
        <f t="shared" si="4"/>
        <v>359028.39</v>
      </c>
      <c r="R37" s="59"/>
      <c r="S37" s="53"/>
    </row>
    <row r="38" spans="2:19" ht="25.5" customHeight="1" x14ac:dyDescent="0.25">
      <c r="B38" s="65" t="s">
        <v>19</v>
      </c>
      <c r="C38" s="21">
        <v>920000</v>
      </c>
      <c r="D38" s="21">
        <v>0</v>
      </c>
      <c r="E38" s="8">
        <v>0</v>
      </c>
      <c r="F38" s="8">
        <v>0</v>
      </c>
      <c r="G38" s="8">
        <v>0</v>
      </c>
      <c r="H38" s="8">
        <v>0</v>
      </c>
      <c r="I38" s="8">
        <v>306133.3</v>
      </c>
      <c r="J38" s="8"/>
      <c r="K38" s="8">
        <v>6726</v>
      </c>
      <c r="L38" s="8">
        <v>4720</v>
      </c>
      <c r="M38" s="8"/>
      <c r="N38" s="8">
        <v>885</v>
      </c>
      <c r="O38" s="8">
        <v>0</v>
      </c>
      <c r="P38" s="67">
        <v>131749.10999999999</v>
      </c>
      <c r="Q38" s="66">
        <f t="shared" si="4"/>
        <v>450213.41</v>
      </c>
      <c r="R38" s="59"/>
    </row>
    <row r="39" spans="2:19" ht="27.75" customHeight="1" x14ac:dyDescent="0.25">
      <c r="B39" s="65" t="s">
        <v>20</v>
      </c>
      <c r="C39" s="21">
        <v>5125000</v>
      </c>
      <c r="D39" s="21">
        <v>0</v>
      </c>
      <c r="E39" s="8">
        <v>0</v>
      </c>
      <c r="F39" s="8">
        <v>165105.5</v>
      </c>
      <c r="G39" s="8"/>
      <c r="H39" s="8"/>
      <c r="I39" s="8">
        <v>615776.74</v>
      </c>
      <c r="J39" s="8">
        <f>1200000+482200-463339.98</f>
        <v>1218860.02</v>
      </c>
      <c r="K39" s="8">
        <v>618471.04</v>
      </c>
      <c r="L39" s="8">
        <v>482200</v>
      </c>
      <c r="M39" s="8">
        <v>1200000</v>
      </c>
      <c r="N39" s="8">
        <v>48085.32</v>
      </c>
      <c r="O39" s="8">
        <v>443200</v>
      </c>
      <c r="P39" s="67">
        <v>575092.4</v>
      </c>
      <c r="Q39" s="66">
        <f t="shared" si="4"/>
        <v>5366791.0200000005</v>
      </c>
      <c r="R39" s="59"/>
    </row>
    <row r="40" spans="2:19" ht="22.5" customHeight="1" x14ac:dyDescent="0.25">
      <c r="B40" s="65" t="s">
        <v>21</v>
      </c>
      <c r="C40" s="21">
        <v>3845000</v>
      </c>
      <c r="D40" s="21">
        <v>0</v>
      </c>
      <c r="E40" s="8">
        <v>0</v>
      </c>
      <c r="F40" s="8">
        <v>0</v>
      </c>
      <c r="G40" s="8">
        <v>289402.08</v>
      </c>
      <c r="H40" s="8">
        <f>21240+380277.6+198734.42+123590.02</f>
        <v>723842.04</v>
      </c>
      <c r="I40" s="8">
        <v>373425.9</v>
      </c>
      <c r="J40" s="8"/>
      <c r="K40" s="8">
        <v>517238.89</v>
      </c>
      <c r="L40" s="8">
        <v>6333.65</v>
      </c>
      <c r="M40" s="8"/>
      <c r="N40" s="8">
        <v>698314.69</v>
      </c>
      <c r="O40" s="8">
        <v>1259632.8500000001</v>
      </c>
      <c r="P40" s="67">
        <v>464396.62</v>
      </c>
      <c r="Q40" s="66">
        <f t="shared" si="4"/>
        <v>4332586.72</v>
      </c>
      <c r="R40" s="59"/>
    </row>
    <row r="41" spans="2:19" s="22" customFormat="1" ht="21.75" customHeight="1" x14ac:dyDescent="0.25">
      <c r="B41" s="69" t="s">
        <v>32</v>
      </c>
      <c r="C41" s="66">
        <v>2500000</v>
      </c>
      <c r="D41" s="66">
        <v>0</v>
      </c>
      <c r="E41" s="10">
        <v>0</v>
      </c>
      <c r="F41" s="10">
        <f t="shared" ref="F41:P41" si="16">+F42</f>
        <v>0</v>
      </c>
      <c r="G41" s="10">
        <f t="shared" si="16"/>
        <v>0</v>
      </c>
      <c r="H41" s="10">
        <f t="shared" si="16"/>
        <v>0</v>
      </c>
      <c r="I41" s="10">
        <f t="shared" si="16"/>
        <v>0</v>
      </c>
      <c r="J41" s="10">
        <f t="shared" si="16"/>
        <v>2500000</v>
      </c>
      <c r="K41" s="10">
        <f t="shared" si="16"/>
        <v>0</v>
      </c>
      <c r="L41" s="10">
        <f t="shared" si="16"/>
        <v>0</v>
      </c>
      <c r="M41" s="10">
        <f t="shared" si="16"/>
        <v>0</v>
      </c>
      <c r="N41" s="10">
        <f t="shared" si="16"/>
        <v>0</v>
      </c>
      <c r="O41" s="10">
        <f t="shared" si="16"/>
        <v>0</v>
      </c>
      <c r="P41" s="10">
        <f t="shared" si="16"/>
        <v>0</v>
      </c>
      <c r="Q41" s="66">
        <f t="shared" si="4"/>
        <v>2500000</v>
      </c>
      <c r="R41" s="60"/>
    </row>
    <row r="42" spans="2:19" s="23" customFormat="1" ht="23.25" customHeight="1" x14ac:dyDescent="0.25">
      <c r="B42" s="65" t="s">
        <v>33</v>
      </c>
      <c r="C42" s="21">
        <v>2500000</v>
      </c>
      <c r="D42" s="21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2500000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66">
        <f t="shared" si="4"/>
        <v>2500000</v>
      </c>
      <c r="R42" s="61"/>
    </row>
    <row r="43" spans="2:19" s="14" customFormat="1" ht="34.5" customHeight="1" x14ac:dyDescent="0.25">
      <c r="B43" s="69" t="s">
        <v>22</v>
      </c>
      <c r="C43" s="66">
        <v>11850000</v>
      </c>
      <c r="D43" s="21">
        <v>0</v>
      </c>
      <c r="E43" s="8">
        <v>0</v>
      </c>
      <c r="F43" s="10">
        <f t="shared" ref="F43:N43" si="17">SUM(F44:F51)</f>
        <v>0</v>
      </c>
      <c r="G43" s="10">
        <f t="shared" si="17"/>
        <v>925745.75</v>
      </c>
      <c r="H43" s="10">
        <f t="shared" si="17"/>
        <v>0</v>
      </c>
      <c r="I43" s="10">
        <f t="shared" si="17"/>
        <v>504752.25</v>
      </c>
      <c r="J43" s="10">
        <f t="shared" si="17"/>
        <v>232577.97</v>
      </c>
      <c r="K43" s="10">
        <f t="shared" ref="K43:M43" si="18">SUM(K44:K51)</f>
        <v>81721.5</v>
      </c>
      <c r="L43" s="10">
        <f t="shared" si="18"/>
        <v>630557.32000000007</v>
      </c>
      <c r="M43" s="10">
        <f t="shared" si="18"/>
        <v>14204.84</v>
      </c>
      <c r="N43" s="10">
        <f t="shared" si="17"/>
        <v>92808</v>
      </c>
      <c r="O43" s="8">
        <v>207681.89</v>
      </c>
      <c r="P43" s="67">
        <v>1631724.69</v>
      </c>
      <c r="Q43" s="66">
        <f t="shared" si="4"/>
        <v>4321774.21</v>
      </c>
      <c r="R43" s="62"/>
    </row>
    <row r="44" spans="2:19" s="23" customFormat="1" ht="22.5" customHeight="1" x14ac:dyDescent="0.25">
      <c r="B44" s="65" t="s">
        <v>23</v>
      </c>
      <c r="C44" s="21">
        <v>2650000</v>
      </c>
      <c r="D44" s="21">
        <v>0</v>
      </c>
      <c r="E44" s="8">
        <v>0</v>
      </c>
      <c r="F44" s="8">
        <v>0</v>
      </c>
      <c r="G44" s="8">
        <v>0</v>
      </c>
      <c r="H44" s="8">
        <v>0</v>
      </c>
      <c r="I44" s="8">
        <v>381406.85</v>
      </c>
      <c r="J44" s="8">
        <f>72187+25172</f>
        <v>97359</v>
      </c>
      <c r="K44" s="8">
        <v>72281.5</v>
      </c>
      <c r="L44" s="8">
        <v>509136.08</v>
      </c>
      <c r="M44" s="8">
        <v>14204.84</v>
      </c>
      <c r="N44" s="8">
        <v>6136</v>
      </c>
      <c r="O44" s="10">
        <v>207681.89</v>
      </c>
      <c r="P44" s="67">
        <v>457532.69</v>
      </c>
      <c r="Q44" s="66">
        <f t="shared" si="4"/>
        <v>1745738.85</v>
      </c>
      <c r="R44" s="61"/>
    </row>
    <row r="45" spans="2:19" s="14" customFormat="1" ht="21.75" customHeight="1" x14ac:dyDescent="0.25">
      <c r="B45" s="65" t="s">
        <v>41</v>
      </c>
      <c r="C45" s="21">
        <v>0</v>
      </c>
      <c r="D45" s="21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121421.24</v>
      </c>
      <c r="M45" s="8"/>
      <c r="N45" s="8"/>
      <c r="O45" s="8">
        <v>0</v>
      </c>
      <c r="P45" s="67">
        <v>148595</v>
      </c>
      <c r="Q45" s="66">
        <f t="shared" si="4"/>
        <v>270016.24</v>
      </c>
      <c r="R45" s="62"/>
    </row>
    <row r="46" spans="2:19" s="14" customFormat="1" ht="29.25" customHeight="1" x14ac:dyDescent="0.25">
      <c r="B46" s="65" t="s">
        <v>24</v>
      </c>
      <c r="C46" s="21">
        <v>3250000</v>
      </c>
      <c r="D46" s="21">
        <v>0</v>
      </c>
      <c r="E46" s="8">
        <v>0</v>
      </c>
      <c r="F46" s="8">
        <v>0</v>
      </c>
      <c r="G46" s="8">
        <v>925745.75</v>
      </c>
      <c r="H46" s="8"/>
      <c r="I46" s="8"/>
      <c r="J46" s="8"/>
      <c r="K46" s="8"/>
      <c r="L46" s="8"/>
      <c r="M46" s="8"/>
      <c r="N46" s="8"/>
      <c r="O46" s="8">
        <v>0</v>
      </c>
      <c r="P46" s="68">
        <v>0</v>
      </c>
      <c r="Q46" s="66">
        <f t="shared" si="4"/>
        <v>925745.75</v>
      </c>
      <c r="R46" s="62"/>
    </row>
    <row r="47" spans="2:19" s="14" customFormat="1" ht="27.75" customHeight="1" x14ac:dyDescent="0.25">
      <c r="B47" s="65" t="s">
        <v>26</v>
      </c>
      <c r="C47" s="21">
        <v>0</v>
      </c>
      <c r="D47" s="21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/>
      <c r="P47" s="67">
        <v>0</v>
      </c>
      <c r="Q47" s="66">
        <f t="shared" si="4"/>
        <v>0</v>
      </c>
      <c r="R47" s="62"/>
    </row>
    <row r="48" spans="2:19" s="14" customFormat="1" ht="26.25" customHeight="1" x14ac:dyDescent="0.25">
      <c r="B48" s="65" t="s">
        <v>39</v>
      </c>
      <c r="C48" s="21">
        <v>5400000</v>
      </c>
      <c r="D48" s="21">
        <v>0</v>
      </c>
      <c r="E48" s="8">
        <v>0</v>
      </c>
      <c r="F48" s="8">
        <v>0</v>
      </c>
      <c r="G48" s="8">
        <v>0</v>
      </c>
      <c r="H48" s="8">
        <v>0</v>
      </c>
      <c r="I48" s="8">
        <v>123345.4</v>
      </c>
      <c r="J48" s="8">
        <v>135218.97</v>
      </c>
      <c r="K48" s="8">
        <v>9440</v>
      </c>
      <c r="L48" s="8"/>
      <c r="M48" s="8"/>
      <c r="N48" s="8">
        <v>80064</v>
      </c>
      <c r="O48" s="8"/>
      <c r="P48" s="67">
        <v>962880</v>
      </c>
      <c r="Q48" s="66">
        <f t="shared" si="4"/>
        <v>1310948.3700000001</v>
      </c>
      <c r="R48" s="62"/>
    </row>
    <row r="49" spans="2:18" s="14" customFormat="1" ht="26.25" customHeight="1" x14ac:dyDescent="0.25">
      <c r="B49" s="65" t="s">
        <v>61</v>
      </c>
      <c r="C49" s="21">
        <v>0</v>
      </c>
      <c r="D49" s="21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/>
      <c r="N49" s="8">
        <v>6608</v>
      </c>
      <c r="O49" s="8"/>
      <c r="P49" s="67">
        <v>0</v>
      </c>
      <c r="Q49" s="66">
        <f t="shared" si="4"/>
        <v>6608</v>
      </c>
      <c r="R49" s="62"/>
    </row>
    <row r="50" spans="2:18" ht="21.75" customHeight="1" x14ac:dyDescent="0.25">
      <c r="B50" s="65" t="s">
        <v>27</v>
      </c>
      <c r="C50" s="21">
        <v>50000</v>
      </c>
      <c r="D50" s="21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67">
        <v>0</v>
      </c>
      <c r="Q50" s="66">
        <f t="shared" si="4"/>
        <v>0</v>
      </c>
      <c r="R50" s="59"/>
    </row>
    <row r="51" spans="2:18" ht="22.5" x14ac:dyDescent="0.25">
      <c r="B51" s="65" t="s">
        <v>28</v>
      </c>
      <c r="C51" s="8">
        <v>500000</v>
      </c>
      <c r="D51" s="10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67">
        <v>62717</v>
      </c>
      <c r="Q51" s="66">
        <f t="shared" si="4"/>
        <v>62717</v>
      </c>
      <c r="R51" s="59"/>
    </row>
    <row r="52" spans="2:18" ht="23.25" customHeight="1" x14ac:dyDescent="0.25">
      <c r="B52" s="69" t="s">
        <v>29</v>
      </c>
      <c r="C52" s="66">
        <v>3000000</v>
      </c>
      <c r="D52" s="21">
        <v>0</v>
      </c>
      <c r="E52" s="8">
        <v>0</v>
      </c>
      <c r="F52" s="10">
        <f t="shared" ref="F52:P52" si="19">+F53</f>
        <v>0</v>
      </c>
      <c r="G52" s="10">
        <f t="shared" si="19"/>
        <v>0</v>
      </c>
      <c r="H52" s="10">
        <f t="shared" si="19"/>
        <v>0</v>
      </c>
      <c r="I52" s="10">
        <f t="shared" si="19"/>
        <v>0</v>
      </c>
      <c r="J52" s="10">
        <f t="shared" si="19"/>
        <v>0</v>
      </c>
      <c r="K52" s="10">
        <f t="shared" si="19"/>
        <v>0</v>
      </c>
      <c r="L52" s="10">
        <f t="shared" si="19"/>
        <v>0</v>
      </c>
      <c r="M52" s="10">
        <f t="shared" si="19"/>
        <v>0</v>
      </c>
      <c r="N52" s="10">
        <f t="shared" si="19"/>
        <v>0</v>
      </c>
      <c r="O52" s="10">
        <f t="shared" si="19"/>
        <v>0</v>
      </c>
      <c r="P52" s="70">
        <f t="shared" si="19"/>
        <v>0</v>
      </c>
      <c r="Q52" s="66">
        <f t="shared" si="4"/>
        <v>0</v>
      </c>
      <c r="R52" s="59"/>
    </row>
    <row r="53" spans="2:18" ht="24" customHeight="1" thickBot="1" x14ac:dyDescent="0.3">
      <c r="B53" s="65" t="s">
        <v>30</v>
      </c>
      <c r="C53" s="21">
        <v>3000000</v>
      </c>
      <c r="D53" s="21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66">
        <f t="shared" si="4"/>
        <v>0</v>
      </c>
    </row>
    <row r="54" spans="2:18" s="22" customFormat="1" ht="18" customHeight="1" thickBot="1" x14ac:dyDescent="0.3">
      <c r="B54" s="75" t="s">
        <v>1</v>
      </c>
      <c r="C54" s="76">
        <f>+C52+C43+C32+C22+C18+C41</f>
        <v>195688996</v>
      </c>
      <c r="D54" s="76">
        <f t="shared" ref="D54:Q54" si="20">+D52+D43+D32+D22+D18+D41</f>
        <v>0</v>
      </c>
      <c r="E54" s="76">
        <f t="shared" si="20"/>
        <v>10981119.880000001</v>
      </c>
      <c r="F54" s="76">
        <f t="shared" si="20"/>
        <v>13309194.899999999</v>
      </c>
      <c r="G54" s="76">
        <f t="shared" si="20"/>
        <v>13632308.690000001</v>
      </c>
      <c r="H54" s="76">
        <f t="shared" ref="H54" si="21">+H52+H43+H32+H22+H18+H41</f>
        <v>12734866.560000001</v>
      </c>
      <c r="I54" s="76">
        <f t="shared" ref="I54:N54" si="22">+I52+I43+I32+I22+I18+I41</f>
        <v>14778056.080000002</v>
      </c>
      <c r="J54" s="76">
        <f t="shared" si="22"/>
        <v>16732665.259999998</v>
      </c>
      <c r="K54" s="76">
        <f t="shared" si="22"/>
        <v>13872883.73</v>
      </c>
      <c r="L54" s="76">
        <f t="shared" si="22"/>
        <v>12813424.85</v>
      </c>
      <c r="M54" s="76">
        <f t="shared" si="22"/>
        <v>13882815.76</v>
      </c>
      <c r="N54" s="76">
        <f t="shared" si="22"/>
        <v>14017899.74</v>
      </c>
      <c r="O54" s="76">
        <f t="shared" ref="O54:P54" si="23">+O52+O43+O32+O22+O18+O41</f>
        <v>15611244.49</v>
      </c>
      <c r="P54" s="76">
        <f t="shared" si="23"/>
        <v>24423267.990000002</v>
      </c>
      <c r="Q54" s="77">
        <f t="shared" si="20"/>
        <v>176789747.93000001</v>
      </c>
      <c r="R54" s="10"/>
    </row>
    <row r="55" spans="2:18" x14ac:dyDescent="0.25">
      <c r="B55" s="9"/>
      <c r="C55" s="10"/>
      <c r="D55" s="2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8"/>
    </row>
    <row r="56" spans="2:18" x14ac:dyDescent="0.25">
      <c r="B56" s="9"/>
      <c r="C56" s="10"/>
      <c r="D56" s="2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8"/>
    </row>
    <row r="57" spans="2:18" x14ac:dyDescent="0.25">
      <c r="B57" s="9"/>
      <c r="C57" s="10"/>
      <c r="D57" s="2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8"/>
    </row>
    <row r="58" spans="2:18" ht="21" customHeight="1" x14ac:dyDescent="0.25">
      <c r="B58" s="9"/>
      <c r="C58" s="10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0"/>
    </row>
    <row r="59" spans="2:18" ht="21" customHeight="1" x14ac:dyDescent="0.25">
      <c r="B59" s="9"/>
      <c r="C59" s="10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2:18" ht="21" customHeight="1" x14ac:dyDescent="0.25">
      <c r="B60" s="9"/>
      <c r="C60" s="10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</row>
    <row r="61" spans="2:18" ht="21" customHeight="1" x14ac:dyDescent="0.25">
      <c r="B61" s="9"/>
      <c r="C61" s="10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2:18" ht="21" customHeight="1" x14ac:dyDescent="0.25">
      <c r="B62" s="9"/>
      <c r="C62" s="10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  <row r="63" spans="2:18" ht="21" customHeight="1" x14ac:dyDescent="0.25"/>
    <row r="64" spans="2:18" ht="21" customHeight="1" x14ac:dyDescent="0.25"/>
    <row r="65" spans="2:27" ht="21" customHeight="1" x14ac:dyDescent="0.25"/>
    <row r="66" spans="2:27" x14ac:dyDescent="0.25">
      <c r="B66" s="9"/>
      <c r="C66" s="10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2"/>
      <c r="S66" s="12"/>
      <c r="T66" s="12"/>
      <c r="U66" s="12"/>
      <c r="V66" s="15"/>
      <c r="W66" s="15"/>
    </row>
    <row r="67" spans="2:27" ht="17.25" customHeight="1" x14ac:dyDescent="0.25">
      <c r="B67" s="78"/>
      <c r="C67" s="40"/>
      <c r="D67" s="36"/>
      <c r="F67" s="85"/>
      <c r="G67" s="85"/>
      <c r="H67" s="85"/>
      <c r="I67" s="36"/>
      <c r="K67" s="49"/>
      <c r="L67" s="49"/>
      <c r="M67" s="85"/>
      <c r="N67" s="85"/>
      <c r="O67" s="85"/>
      <c r="P67" s="85"/>
      <c r="Q67" s="11"/>
      <c r="R67" s="11"/>
      <c r="S67" s="11"/>
      <c r="T67" s="11"/>
      <c r="U67" s="11"/>
      <c r="V67" s="15"/>
      <c r="W67" s="15"/>
      <c r="AA67" s="8"/>
    </row>
    <row r="68" spans="2:27" s="63" customFormat="1" ht="21.75" customHeight="1" x14ac:dyDescent="0.25">
      <c r="B68" s="29"/>
      <c r="C68" s="35"/>
      <c r="D68" s="35"/>
      <c r="F68" s="84"/>
      <c r="G68" s="84"/>
      <c r="H68" s="84"/>
      <c r="I68" s="35"/>
      <c r="K68" s="52"/>
      <c r="L68" s="52"/>
      <c r="M68" s="84"/>
      <c r="N68" s="84"/>
      <c r="O68" s="84"/>
      <c r="P68" s="84"/>
      <c r="Q68" s="11"/>
      <c r="R68" s="12"/>
      <c r="S68" s="12"/>
      <c r="T68" s="15"/>
      <c r="U68" s="15"/>
      <c r="V68" s="8"/>
      <c r="W68" s="8"/>
      <c r="X68" s="8"/>
      <c r="Y68" s="8"/>
    </row>
    <row r="69" spans="2:27" s="63" customFormat="1" ht="13.5" customHeight="1" x14ac:dyDescent="0.25">
      <c r="B69" s="9"/>
      <c r="C69" s="10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5"/>
      <c r="S69" s="8"/>
      <c r="T69" s="8"/>
      <c r="U69" s="8"/>
      <c r="V69" s="8"/>
    </row>
    <row r="70" spans="2:27" s="63" customFormat="1" ht="0.75" customHeight="1" x14ac:dyDescent="0.25">
      <c r="B70" s="29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15"/>
      <c r="S70" s="15"/>
      <c r="T70" s="8"/>
      <c r="U70" s="8"/>
      <c r="V70" s="8"/>
      <c r="W70" s="8"/>
    </row>
    <row r="71" spans="2:27" s="63" customFormat="1" ht="15" hidden="1" customHeight="1" x14ac:dyDescent="0.25"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64"/>
      <c r="S71" s="15"/>
      <c r="T71" s="15"/>
      <c r="U71" s="8"/>
      <c r="V71" s="8"/>
      <c r="W71" s="8"/>
      <c r="X71" s="8"/>
    </row>
    <row r="72" spans="2:27" s="63" customFormat="1" hidden="1" x14ac:dyDescent="0.25">
      <c r="B72" s="54"/>
      <c r="C72" s="40"/>
      <c r="D72" s="36"/>
      <c r="E72" s="85"/>
      <c r="F72" s="85"/>
      <c r="G72" s="36"/>
      <c r="H72" s="36"/>
      <c r="I72" s="36"/>
      <c r="J72" s="85"/>
      <c r="K72" s="85"/>
      <c r="L72" s="49"/>
      <c r="M72" s="49"/>
      <c r="N72" s="36"/>
      <c r="O72" s="36"/>
      <c r="P72" s="36"/>
      <c r="Q72" s="36"/>
      <c r="S72" s="15"/>
      <c r="T72" s="15"/>
      <c r="U72" s="8"/>
      <c r="V72" s="8"/>
      <c r="W72" s="8"/>
      <c r="X72" s="8"/>
    </row>
    <row r="73" spans="2:27" s="63" customFormat="1" ht="18.75" customHeight="1" x14ac:dyDescent="0.25">
      <c r="C73" s="35"/>
      <c r="D73" s="35"/>
      <c r="E73" s="84"/>
      <c r="F73" s="84"/>
      <c r="G73" s="35"/>
      <c r="H73" s="35"/>
      <c r="I73" s="35"/>
      <c r="J73" s="84"/>
      <c r="K73" s="84"/>
      <c r="L73" s="52"/>
      <c r="M73" s="52"/>
      <c r="N73" s="35"/>
      <c r="O73" s="35"/>
      <c r="P73" s="35"/>
      <c r="Q73" s="35"/>
      <c r="T73" s="15"/>
      <c r="U73" s="15"/>
      <c r="V73" s="8"/>
      <c r="W73" s="8"/>
      <c r="X73" s="8"/>
      <c r="Y73" s="8"/>
    </row>
    <row r="74" spans="2:27" x14ac:dyDescent="0.25">
      <c r="D74" s="1"/>
      <c r="V74" s="15"/>
      <c r="W74" s="15"/>
      <c r="X74" s="8"/>
      <c r="Y74" s="8"/>
      <c r="Z74" s="8"/>
      <c r="AA74" s="8"/>
    </row>
    <row r="75" spans="2:27" x14ac:dyDescent="0.25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V75" s="15"/>
      <c r="W75" s="15"/>
      <c r="X75" s="8"/>
      <c r="Y75" s="8"/>
      <c r="Z75" s="8"/>
      <c r="AA75" s="8"/>
    </row>
    <row r="76" spans="2:27" ht="16.5" customHeight="1" x14ac:dyDescent="0.25">
      <c r="B76" s="2"/>
      <c r="V76" s="15"/>
      <c r="W76" s="15"/>
      <c r="X76" s="8"/>
      <c r="Y76" s="8"/>
      <c r="Z76" s="8"/>
      <c r="AA76" s="8"/>
    </row>
    <row r="77" spans="2:27" x14ac:dyDescent="0.25">
      <c r="V77" s="15"/>
      <c r="W77" s="15"/>
      <c r="X77" s="8"/>
      <c r="Y77" s="8"/>
      <c r="Z77" s="8"/>
      <c r="AA77" s="8"/>
    </row>
    <row r="78" spans="2:27" x14ac:dyDescent="0.25">
      <c r="V78" s="15"/>
      <c r="W78" s="15"/>
      <c r="X78" s="8"/>
      <c r="Y78" s="8"/>
      <c r="Z78" s="8"/>
      <c r="AA78" s="8"/>
    </row>
    <row r="79" spans="2:27" x14ac:dyDescent="0.25">
      <c r="V79" s="15"/>
      <c r="W79" s="15"/>
      <c r="X79" s="8"/>
      <c r="Y79" s="8"/>
      <c r="Z79" s="8"/>
      <c r="AA79" s="8"/>
    </row>
    <row r="80" spans="2:27" x14ac:dyDescent="0.25">
      <c r="V80" s="15"/>
      <c r="W80" s="15"/>
      <c r="X80" s="8"/>
      <c r="Y80" s="8"/>
      <c r="Z80" s="8"/>
      <c r="AA80" s="8"/>
    </row>
    <row r="81" spans="2:27" ht="36" customHeight="1" x14ac:dyDescent="0.25">
      <c r="V81" s="15"/>
      <c r="W81" s="15"/>
      <c r="X81" s="8"/>
      <c r="Y81" s="8"/>
      <c r="Z81" s="8"/>
      <c r="AA81" s="8"/>
    </row>
    <row r="82" spans="2:27" x14ac:dyDescent="0.25">
      <c r="C82" s="2"/>
      <c r="D82" s="2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V82" s="12"/>
      <c r="W82" s="15"/>
      <c r="X82" s="8"/>
      <c r="Y82" s="8"/>
      <c r="Z82" s="8"/>
    </row>
    <row r="83" spans="2:27" x14ac:dyDescent="0.25">
      <c r="B83" s="3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W83" s="12"/>
    </row>
    <row r="84" spans="2:27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2:27" x14ac:dyDescent="0.25">
      <c r="B85" s="2"/>
      <c r="C85" s="2"/>
      <c r="D85" s="2"/>
    </row>
    <row r="86" spans="2:27" x14ac:dyDescent="0.25">
      <c r="B86" s="7"/>
      <c r="C86" s="2"/>
      <c r="D86" s="2"/>
      <c r="S86" t="s">
        <v>40</v>
      </c>
    </row>
    <row r="87" spans="2:27" x14ac:dyDescent="0.25">
      <c r="B87" s="6"/>
      <c r="C87" s="2"/>
      <c r="D87" s="2"/>
    </row>
    <row r="88" spans="2:27" x14ac:dyDescent="0.25">
      <c r="B88" s="5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2:27" x14ac:dyDescent="0.25">
      <c r="B89" s="2"/>
    </row>
    <row r="93" spans="2:27" ht="15.75" customHeight="1" x14ac:dyDescent="0.25"/>
  </sheetData>
  <mergeCells count="14">
    <mergeCell ref="F67:H67"/>
    <mergeCell ref="F68:H68"/>
    <mergeCell ref="M67:P67"/>
    <mergeCell ref="M68:P68"/>
    <mergeCell ref="J73:K73"/>
    <mergeCell ref="E72:F72"/>
    <mergeCell ref="E73:F73"/>
    <mergeCell ref="J72:K72"/>
    <mergeCell ref="B4:Q4"/>
    <mergeCell ref="B9:Q9"/>
    <mergeCell ref="B10:Q10"/>
    <mergeCell ref="B6:Q6"/>
    <mergeCell ref="B5:Q5"/>
    <mergeCell ref="B8:Q8"/>
  </mergeCells>
  <pageMargins left="0.52" right="0.25" top="0.75" bottom="0.75" header="0.3" footer="0.3"/>
  <pageSetup paperSize="5" scale="55" orientation="landscape" r:id="rId1"/>
  <ignoredErrors>
    <ignoredError sqref="Q24:Q53 Q19 Q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NOELIA HERRERA</cp:lastModifiedBy>
  <cp:lastPrinted>2023-01-06T13:19:35Z</cp:lastPrinted>
  <dcterms:created xsi:type="dcterms:W3CDTF">2018-04-17T18:57:16Z</dcterms:created>
  <dcterms:modified xsi:type="dcterms:W3CDTF">2023-01-06T15:02:04Z</dcterms:modified>
</cp:coreProperties>
</file>