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Ejecucion presupuestaria AGOSTO\"/>
    </mc:Choice>
  </mc:AlternateContent>
  <bookViews>
    <workbookView xWindow="0" yWindow="0" windowWidth="19560" windowHeight="9630"/>
  </bookViews>
  <sheets>
    <sheet name="Plantilla Ejecución " sheetId="3" r:id="rId1"/>
  </sheets>
  <definedNames>
    <definedName name="_xlnm.Print_Area" localSheetId="0">'Plantilla Ejecución '!$B$1:$O$64</definedName>
  </definedNames>
  <calcPr calcId="152511"/>
</workbook>
</file>

<file path=xl/calcChain.xml><?xml version="1.0" encoding="utf-8"?>
<calcChain xmlns="http://schemas.openxmlformats.org/spreadsheetml/2006/main">
  <c r="M51" i="3" l="1"/>
  <c r="M43" i="3"/>
  <c r="M41" i="3"/>
  <c r="M32" i="3"/>
  <c r="M22" i="3"/>
  <c r="M18" i="3"/>
  <c r="M17" i="3" l="1"/>
  <c r="M53" i="3"/>
  <c r="M13" i="3"/>
  <c r="M16" i="3"/>
  <c r="M15" i="3"/>
  <c r="M14" i="3"/>
  <c r="L51" i="3"/>
  <c r="L44" i="3"/>
  <c r="L43" i="3" s="1"/>
  <c r="L41" i="3"/>
  <c r="L39" i="3"/>
  <c r="L32" i="3"/>
  <c r="L22" i="3"/>
  <c r="L18" i="3"/>
  <c r="L17" i="3" l="1"/>
  <c r="L53" i="3"/>
  <c r="L15" i="3"/>
  <c r="L14" i="3"/>
  <c r="L13" i="3"/>
  <c r="L16" i="3"/>
  <c r="K51" i="3"/>
  <c r="K43" i="3"/>
  <c r="K41" i="3"/>
  <c r="K32" i="3"/>
  <c r="K22" i="3"/>
  <c r="K18" i="3"/>
  <c r="K53" i="3" l="1"/>
  <c r="K17" i="3"/>
  <c r="K13" i="3" s="1"/>
  <c r="K16" i="3"/>
  <c r="K15" i="3"/>
  <c r="K14" i="3"/>
  <c r="J51" i="3"/>
  <c r="J43" i="3"/>
  <c r="J41" i="3"/>
  <c r="J40" i="3"/>
  <c r="J32" i="3" s="1"/>
  <c r="J23" i="3"/>
  <c r="J22" i="3" s="1"/>
  <c r="J20" i="3"/>
  <c r="J18" i="3" s="1"/>
  <c r="J17" i="3" l="1"/>
  <c r="J13" i="3" s="1"/>
  <c r="J53" i="3"/>
  <c r="J16" i="3"/>
  <c r="J14" i="3"/>
  <c r="N32" i="3"/>
  <c r="N18" i="3"/>
  <c r="N51" i="3"/>
  <c r="N43" i="3"/>
  <c r="N41" i="3"/>
  <c r="N22" i="3"/>
  <c r="O52" i="3"/>
  <c r="O50" i="3"/>
  <c r="O49" i="3"/>
  <c r="O48" i="3"/>
  <c r="O47" i="3"/>
  <c r="O46" i="3"/>
  <c r="O45" i="3"/>
  <c r="O44" i="3"/>
  <c r="O42" i="3"/>
  <c r="O40" i="3"/>
  <c r="O39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1" i="3"/>
  <c r="O19" i="3"/>
  <c r="J15" i="3" l="1"/>
  <c r="N53" i="3"/>
  <c r="N17" i="3"/>
  <c r="N15" i="3" s="1"/>
  <c r="F53" i="3"/>
  <c r="G53" i="3"/>
  <c r="E53" i="3"/>
  <c r="N13" i="3" l="1"/>
  <c r="N16" i="3"/>
  <c r="N14" i="3"/>
  <c r="I18" i="3"/>
  <c r="I51" i="3"/>
  <c r="H51" i="3"/>
  <c r="I43" i="3"/>
  <c r="H43" i="3"/>
  <c r="I41" i="3"/>
  <c r="H41" i="3"/>
  <c r="I32" i="3"/>
  <c r="H32" i="3"/>
  <c r="H23" i="3"/>
  <c r="I22" i="3"/>
  <c r="H20" i="3"/>
  <c r="O43" i="3" l="1"/>
  <c r="O32" i="3"/>
  <c r="O51" i="3"/>
  <c r="H18" i="3"/>
  <c r="O18" i="3" s="1"/>
  <c r="O20" i="3"/>
  <c r="H22" i="3"/>
  <c r="O22" i="3" s="1"/>
  <c r="O23" i="3"/>
  <c r="O41" i="3"/>
  <c r="I17" i="3"/>
  <c r="I14" i="3" s="1"/>
  <c r="I53" i="3"/>
  <c r="I16" i="3"/>
  <c r="I13" i="3"/>
  <c r="H17" i="3" l="1"/>
  <c r="O17" i="3" s="1"/>
  <c r="H53" i="3"/>
  <c r="I15" i="3"/>
  <c r="O53" i="3"/>
  <c r="H15" i="3"/>
  <c r="O15" i="3" s="1"/>
  <c r="H13" i="3" l="1"/>
  <c r="O13" i="3" s="1"/>
  <c r="H14" i="3"/>
  <c r="O14" i="3" s="1"/>
  <c r="H16" i="3"/>
  <c r="O16" i="3" s="1"/>
</calcChain>
</file>

<file path=xl/sharedStrings.xml><?xml version="1.0" encoding="utf-8"?>
<sst xmlns="http://schemas.openxmlformats.org/spreadsheetml/2006/main" count="60" uniqueCount="59">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</sst>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742951</xdr:colOff>
      <xdr:row>5</xdr:row>
      <xdr:rowOff>114300</xdr:rowOff>
    </xdr:from>
    <xdr:to>
      <xdr:col>19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446315</xdr:colOff>
      <xdr:row>4</xdr:row>
      <xdr:rowOff>247651</xdr:rowOff>
    </xdr:from>
    <xdr:to>
      <xdr:col>9</xdr:col>
      <xdr:colOff>26308</xdr:colOff>
      <xdr:row>4</xdr:row>
      <xdr:rowOff>247651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8228240" y="1123951"/>
          <a:ext cx="1742168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949325</xdr:colOff>
      <xdr:row>0</xdr:row>
      <xdr:rowOff>19050</xdr:rowOff>
    </xdr:from>
    <xdr:to>
      <xdr:col>8</xdr:col>
      <xdr:colOff>568325</xdr:colOff>
      <xdr:row>3</xdr:row>
      <xdr:rowOff>38098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0" y="19050"/>
          <a:ext cx="676275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752474</xdr:colOff>
      <xdr:row>2</xdr:row>
      <xdr:rowOff>85724</xdr:rowOff>
    </xdr:from>
    <xdr:to>
      <xdr:col>17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8"/>
  <sheetViews>
    <sheetView showGridLines="0" tabSelected="1" topLeftCell="A45" zoomScale="70" zoomScaleNormal="70" workbookViewId="0">
      <selection activeCell="G70" sqref="G70"/>
    </sheetView>
  </sheetViews>
  <sheetFormatPr baseColWidth="10" defaultColWidth="9.140625" defaultRowHeight="15" x14ac:dyDescent="0.25"/>
  <cols>
    <col min="2" max="2" width="14.85546875" customWidth="1"/>
    <col min="3" max="3" width="42.42578125" customWidth="1"/>
    <col min="4" max="4" width="2.7109375" customWidth="1"/>
    <col min="5" max="5" width="15.85546875" customWidth="1"/>
    <col min="6" max="6" width="15.7109375" customWidth="1"/>
    <col min="7" max="7" width="16" customWidth="1"/>
    <col min="8" max="8" width="15.85546875" customWidth="1"/>
    <col min="9" max="9" width="16.5703125" customWidth="1"/>
    <col min="10" max="11" width="16.85546875" customWidth="1"/>
    <col min="12" max="15" width="16.28515625" customWidth="1"/>
    <col min="16" max="16" width="16.140625" customWidth="1"/>
    <col min="17" max="17" width="12.140625" customWidth="1"/>
    <col min="18" max="18" width="13.7109375" customWidth="1"/>
    <col min="19" max="19" width="14.140625" customWidth="1"/>
    <col min="20" max="20" width="13.85546875" customWidth="1"/>
    <col min="21" max="21" width="13.28515625" customWidth="1"/>
    <col min="22" max="22" width="16.28515625" customWidth="1"/>
  </cols>
  <sheetData>
    <row r="1" spans="3:20" x14ac:dyDescent="0.25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3:20" ht="15.75" x14ac:dyDescent="0.25"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</row>
    <row r="3" spans="3:20" ht="15.75" x14ac:dyDescent="0.25"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7"/>
      <c r="Q3" s="17"/>
      <c r="R3" s="17"/>
    </row>
    <row r="4" spans="3:20" ht="22.5" customHeight="1" x14ac:dyDescent="0.25">
      <c r="C4" s="60" t="s">
        <v>45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17"/>
      <c r="Q4" s="17"/>
      <c r="R4" s="17"/>
    </row>
    <row r="5" spans="3:20" ht="21" customHeight="1" x14ac:dyDescent="0.25">
      <c r="C5" s="64" t="s">
        <v>46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7"/>
      <c r="Q5" s="17"/>
      <c r="R5" s="17"/>
    </row>
    <row r="6" spans="3:20" ht="24.75" customHeight="1" x14ac:dyDescent="0.25">
      <c r="C6" s="63" t="s">
        <v>44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9"/>
      <c r="Q6" s="20"/>
      <c r="R6" s="17"/>
    </row>
    <row r="7" spans="3:20" ht="7.5" customHeight="1" x14ac:dyDescent="0.25">
      <c r="C7" s="30"/>
      <c r="D7" s="51"/>
      <c r="E7" s="30"/>
      <c r="F7" s="30"/>
      <c r="G7" s="30"/>
      <c r="H7" s="39"/>
      <c r="I7" s="39"/>
      <c r="J7" s="47"/>
      <c r="K7" s="51"/>
      <c r="L7" s="55"/>
      <c r="M7" s="57"/>
      <c r="N7" s="42"/>
      <c r="O7" s="39"/>
      <c r="P7" s="31"/>
      <c r="Q7" s="20"/>
      <c r="R7" s="17"/>
    </row>
    <row r="8" spans="3:20" ht="15.75" customHeight="1" x14ac:dyDescent="0.25">
      <c r="C8" s="61" t="s">
        <v>50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29"/>
      <c r="Q8" s="20"/>
      <c r="R8" s="17"/>
      <c r="S8" s="13"/>
    </row>
    <row r="9" spans="3:20" ht="15.75" customHeight="1" x14ac:dyDescent="0.25">
      <c r="C9" s="61" t="s">
        <v>47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30"/>
      <c r="Q9" s="20"/>
      <c r="R9" s="17"/>
    </row>
    <row r="10" spans="3:20" x14ac:dyDescent="0.25">
      <c r="C10" s="62" t="s">
        <v>48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28"/>
      <c r="Q10" s="20"/>
      <c r="R10" s="17"/>
      <c r="T10" s="16"/>
    </row>
    <row r="11" spans="3:20" ht="15.75" thickBot="1" x14ac:dyDescent="0.3">
      <c r="C11" s="27"/>
      <c r="D11" s="52"/>
      <c r="E11" s="27"/>
      <c r="F11" s="27"/>
      <c r="G11" s="27"/>
      <c r="H11" s="40"/>
      <c r="I11" s="40"/>
      <c r="J11" s="48"/>
      <c r="K11" s="52"/>
      <c r="L11" s="56"/>
      <c r="M11" s="58"/>
      <c r="N11" s="43"/>
      <c r="O11" s="46"/>
      <c r="P11" s="27"/>
      <c r="Q11" s="20"/>
      <c r="R11" s="17"/>
    </row>
    <row r="12" spans="3:20" ht="28.5" customHeight="1" thickBot="1" x14ac:dyDescent="0.3">
      <c r="C12" s="36" t="s">
        <v>0</v>
      </c>
      <c r="D12" s="53"/>
      <c r="E12" s="37" t="s">
        <v>43</v>
      </c>
      <c r="F12" s="37" t="s">
        <v>42</v>
      </c>
      <c r="G12" s="38" t="s">
        <v>34</v>
      </c>
      <c r="H12" s="38" t="s">
        <v>51</v>
      </c>
      <c r="I12" s="38" t="s">
        <v>52</v>
      </c>
      <c r="J12" s="38" t="s">
        <v>54</v>
      </c>
      <c r="K12" s="38" t="s">
        <v>55</v>
      </c>
      <c r="L12" s="38" t="s">
        <v>56</v>
      </c>
      <c r="M12" s="38" t="s">
        <v>57</v>
      </c>
      <c r="N12" s="38" t="s">
        <v>58</v>
      </c>
      <c r="O12" s="38" t="s">
        <v>53</v>
      </c>
    </row>
    <row r="13" spans="3:20" x14ac:dyDescent="0.25">
      <c r="C13" s="22" t="s">
        <v>1</v>
      </c>
      <c r="D13" s="22"/>
      <c r="E13" s="21">
        <v>195688996</v>
      </c>
      <c r="F13" s="33">
        <v>0</v>
      </c>
      <c r="G13" s="33">
        <v>10981119.880000001</v>
      </c>
      <c r="H13" s="33">
        <f t="shared" ref="H13:N13" si="0">+H17</f>
        <v>13309194.899999999</v>
      </c>
      <c r="I13" s="33">
        <f t="shared" si="0"/>
        <v>13632308.689999999</v>
      </c>
      <c r="J13" s="33">
        <f t="shared" si="0"/>
        <v>12734866.560000002</v>
      </c>
      <c r="K13" s="33">
        <f t="shared" si="0"/>
        <v>14778056.08</v>
      </c>
      <c r="L13" s="33">
        <f t="shared" si="0"/>
        <v>16732665.26</v>
      </c>
      <c r="M13" s="33">
        <f t="shared" ref="M13" si="1">+M17</f>
        <v>13872883.73</v>
      </c>
      <c r="N13" s="33">
        <f t="shared" si="0"/>
        <v>12813424.850000001</v>
      </c>
      <c r="O13" s="33">
        <f t="shared" ref="O13:O52" si="2">SUM(G13:N13)</f>
        <v>108854519.95000002</v>
      </c>
      <c r="P13" s="46"/>
    </row>
    <row r="14" spans="3:20" ht="24.75" customHeight="1" x14ac:dyDescent="0.25">
      <c r="C14" s="23" t="s">
        <v>2</v>
      </c>
      <c r="D14" s="23"/>
      <c r="E14" s="21">
        <v>195688996</v>
      </c>
      <c r="F14" s="21">
        <v>0</v>
      </c>
      <c r="G14" s="33">
        <v>10981119.880000001</v>
      </c>
      <c r="H14" s="33">
        <f t="shared" ref="H14:N14" si="3">+H17</f>
        <v>13309194.899999999</v>
      </c>
      <c r="I14" s="33">
        <f t="shared" si="3"/>
        <v>13632308.689999999</v>
      </c>
      <c r="J14" s="33">
        <f t="shared" si="3"/>
        <v>12734866.560000002</v>
      </c>
      <c r="K14" s="33">
        <f t="shared" si="3"/>
        <v>14778056.08</v>
      </c>
      <c r="L14" s="33">
        <f t="shared" si="3"/>
        <v>16732665.26</v>
      </c>
      <c r="M14" s="33">
        <f t="shared" ref="M14" si="4">+M17</f>
        <v>13872883.73</v>
      </c>
      <c r="N14" s="33">
        <f t="shared" si="3"/>
        <v>12813424.850000001</v>
      </c>
      <c r="O14" s="33">
        <f t="shared" si="2"/>
        <v>108854519.95000002</v>
      </c>
    </row>
    <row r="15" spans="3:20" ht="19.5" customHeight="1" x14ac:dyDescent="0.25">
      <c r="C15" s="23" t="s">
        <v>3</v>
      </c>
      <c r="D15" s="23"/>
      <c r="E15" s="21">
        <v>195688996</v>
      </c>
      <c r="F15" s="21">
        <v>0</v>
      </c>
      <c r="G15" s="33">
        <v>10981119.880000001</v>
      </c>
      <c r="H15" s="33">
        <f t="shared" ref="H15:N15" si="5">+H17</f>
        <v>13309194.899999999</v>
      </c>
      <c r="I15" s="33">
        <f t="shared" si="5"/>
        <v>13632308.689999999</v>
      </c>
      <c r="J15" s="33">
        <f t="shared" si="5"/>
        <v>12734866.560000002</v>
      </c>
      <c r="K15" s="33">
        <f t="shared" si="5"/>
        <v>14778056.08</v>
      </c>
      <c r="L15" s="33">
        <f t="shared" si="5"/>
        <v>16732665.26</v>
      </c>
      <c r="M15" s="33">
        <f t="shared" ref="M15" si="6">+M17</f>
        <v>13872883.73</v>
      </c>
      <c r="N15" s="33">
        <f t="shared" si="5"/>
        <v>12813424.850000001</v>
      </c>
      <c r="O15" s="33">
        <f t="shared" si="2"/>
        <v>108854519.95000002</v>
      </c>
    </row>
    <row r="16" spans="3:20" ht="17.25" customHeight="1" x14ac:dyDescent="0.25">
      <c r="C16" s="23" t="s">
        <v>49</v>
      </c>
      <c r="D16" s="23"/>
      <c r="E16" s="21">
        <v>195688996</v>
      </c>
      <c r="F16" s="21">
        <v>0</v>
      </c>
      <c r="G16" s="33">
        <v>10981119.880000001</v>
      </c>
      <c r="H16" s="33">
        <f t="shared" ref="H16:N16" si="7">+H17</f>
        <v>13309194.899999999</v>
      </c>
      <c r="I16" s="33">
        <f t="shared" si="7"/>
        <v>13632308.689999999</v>
      </c>
      <c r="J16" s="33">
        <f t="shared" si="7"/>
        <v>12734866.560000002</v>
      </c>
      <c r="K16" s="33">
        <f t="shared" si="7"/>
        <v>14778056.08</v>
      </c>
      <c r="L16" s="33">
        <f t="shared" si="7"/>
        <v>16732665.26</v>
      </c>
      <c r="M16" s="33">
        <f t="shared" si="7"/>
        <v>13872883.73</v>
      </c>
      <c r="N16" s="33">
        <f t="shared" si="7"/>
        <v>12813424.850000001</v>
      </c>
      <c r="O16" s="33">
        <f t="shared" si="2"/>
        <v>108854519.95000002</v>
      </c>
    </row>
    <row r="17" spans="3:15" x14ac:dyDescent="0.25">
      <c r="C17" s="23" t="s">
        <v>4</v>
      </c>
      <c r="D17" s="23"/>
      <c r="E17" s="21">
        <v>195688996</v>
      </c>
      <c r="F17" s="21">
        <v>0</v>
      </c>
      <c r="G17" s="33">
        <v>10981119.880000001</v>
      </c>
      <c r="H17" s="33">
        <f t="shared" ref="H17:N17" si="8">+H18+H22+H32+H41+H43+H51</f>
        <v>13309194.899999999</v>
      </c>
      <c r="I17" s="33">
        <f t="shared" si="8"/>
        <v>13632308.689999999</v>
      </c>
      <c r="J17" s="33">
        <f t="shared" si="8"/>
        <v>12734866.560000002</v>
      </c>
      <c r="K17" s="33">
        <f t="shared" si="8"/>
        <v>14778056.08</v>
      </c>
      <c r="L17" s="33">
        <f t="shared" si="8"/>
        <v>16732665.26</v>
      </c>
      <c r="M17" s="33">
        <f t="shared" ref="M17" si="9">+M18+M22+M32+M41+M43+M51</f>
        <v>13872883.73</v>
      </c>
      <c r="N17" s="33">
        <f t="shared" si="8"/>
        <v>12813424.850000001</v>
      </c>
      <c r="O17" s="33">
        <f t="shared" si="2"/>
        <v>108854519.95000002</v>
      </c>
    </row>
    <row r="18" spans="3:15" s="25" customFormat="1" x14ac:dyDescent="0.25">
      <c r="C18" s="24" t="s">
        <v>5</v>
      </c>
      <c r="D18" s="24"/>
      <c r="E18" s="33">
        <v>151318996</v>
      </c>
      <c r="F18" s="33">
        <v>0</v>
      </c>
      <c r="G18" s="33">
        <v>10547535.460000001</v>
      </c>
      <c r="H18" s="33">
        <f t="shared" ref="H18:N18" si="10">SUM(H19:H21)</f>
        <v>12442952.789999999</v>
      </c>
      <c r="I18" s="33">
        <f t="shared" si="10"/>
        <v>11560513.07</v>
      </c>
      <c r="J18" s="33">
        <f t="shared" si="10"/>
        <v>11003099.130000001</v>
      </c>
      <c r="K18" s="33">
        <f t="shared" si="10"/>
        <v>11397608.780000001</v>
      </c>
      <c r="L18" s="33">
        <f t="shared" si="10"/>
        <v>11624356.859999999</v>
      </c>
      <c r="M18" s="33">
        <f t="shared" ref="M18" si="11">SUM(M19:M21)</f>
        <v>11108643.99</v>
      </c>
      <c r="N18" s="33">
        <f t="shared" si="10"/>
        <v>11069363</v>
      </c>
      <c r="O18" s="33">
        <f t="shared" si="2"/>
        <v>90754073.079999998</v>
      </c>
    </row>
    <row r="19" spans="3:15" x14ac:dyDescent="0.25">
      <c r="C19" s="23" t="s">
        <v>6</v>
      </c>
      <c r="D19" s="23"/>
      <c r="E19" s="21">
        <v>125562000</v>
      </c>
      <c r="F19" s="21">
        <v>0</v>
      </c>
      <c r="G19" s="21">
        <v>9080436.8599999994</v>
      </c>
      <c r="H19" s="21">
        <v>9932637.6199999992</v>
      </c>
      <c r="I19" s="21">
        <v>9579318.7699999996</v>
      </c>
      <c r="J19" s="21">
        <v>9006796.8300000001</v>
      </c>
      <c r="K19" s="21">
        <v>9374328.6300000008</v>
      </c>
      <c r="L19" s="21">
        <v>9615510.0899999999</v>
      </c>
      <c r="M19" s="21">
        <v>9093477.7200000007</v>
      </c>
      <c r="N19" s="21">
        <v>9053893.0800000001</v>
      </c>
      <c r="O19" s="33">
        <f t="shared" si="2"/>
        <v>74736399.599999994</v>
      </c>
    </row>
    <row r="20" spans="3:15" ht="18.75" customHeight="1" x14ac:dyDescent="0.25">
      <c r="C20" s="23" t="s">
        <v>7</v>
      </c>
      <c r="D20" s="23"/>
      <c r="E20" s="21">
        <v>9158126</v>
      </c>
      <c r="F20" s="21">
        <v>0</v>
      </c>
      <c r="G20" s="21">
        <v>83000</v>
      </c>
      <c r="H20" s="21">
        <f>83000+1029000</f>
        <v>1112000</v>
      </c>
      <c r="I20" s="21">
        <v>603000</v>
      </c>
      <c r="J20" s="21">
        <f>83000+540500</f>
        <v>623500</v>
      </c>
      <c r="K20" s="21">
        <v>623500</v>
      </c>
      <c r="L20" s="21">
        <v>636000</v>
      </c>
      <c r="M20" s="21">
        <v>636500</v>
      </c>
      <c r="N20" s="21">
        <v>635500</v>
      </c>
      <c r="O20" s="33">
        <f t="shared" si="2"/>
        <v>4953000</v>
      </c>
    </row>
    <row r="21" spans="3:15" ht="21.75" customHeight="1" x14ac:dyDescent="0.25">
      <c r="C21" s="23" t="s">
        <v>8</v>
      </c>
      <c r="D21" s="23"/>
      <c r="E21" s="21">
        <v>16598870</v>
      </c>
      <c r="F21" s="21">
        <v>0</v>
      </c>
      <c r="G21" s="21">
        <v>1384098.6</v>
      </c>
      <c r="H21" s="21">
        <v>1398315.17</v>
      </c>
      <c r="I21" s="21">
        <v>1378194.3</v>
      </c>
      <c r="J21" s="21">
        <v>1372802.3</v>
      </c>
      <c r="K21" s="21">
        <v>1399780.15</v>
      </c>
      <c r="L21" s="21">
        <v>1372846.77</v>
      </c>
      <c r="M21" s="21">
        <v>1378666.27</v>
      </c>
      <c r="N21" s="21">
        <v>1379969.92</v>
      </c>
      <c r="O21" s="33">
        <f t="shared" si="2"/>
        <v>11064673.479999999</v>
      </c>
    </row>
    <row r="22" spans="3:15" s="25" customFormat="1" x14ac:dyDescent="0.25">
      <c r="C22" s="24" t="s">
        <v>9</v>
      </c>
      <c r="D22" s="24"/>
      <c r="E22" s="33">
        <v>14935000</v>
      </c>
      <c r="F22" s="33">
        <v>0</v>
      </c>
      <c r="G22" s="33">
        <v>433584.42</v>
      </c>
      <c r="H22" s="33">
        <f t="shared" ref="H22:N22" si="12">SUM(H23:H31)</f>
        <v>701136.61</v>
      </c>
      <c r="I22" s="33">
        <f t="shared" si="12"/>
        <v>856647.79</v>
      </c>
      <c r="J22" s="33">
        <f t="shared" si="12"/>
        <v>834311.39000000013</v>
      </c>
      <c r="K22" s="33">
        <f t="shared" si="12"/>
        <v>1156169.8699999999</v>
      </c>
      <c r="L22" s="33">
        <f t="shared" si="12"/>
        <v>1156870.4099999997</v>
      </c>
      <c r="M22" s="33">
        <f t="shared" ref="M22" si="13">SUM(M23:M31)</f>
        <v>966949.54</v>
      </c>
      <c r="N22" s="33">
        <f t="shared" si="12"/>
        <v>596886.88</v>
      </c>
      <c r="O22" s="33">
        <f t="shared" si="2"/>
        <v>6702556.9100000001</v>
      </c>
    </row>
    <row r="23" spans="3:15" s="41" customFormat="1" x14ac:dyDescent="0.25">
      <c r="C23" s="23" t="s">
        <v>10</v>
      </c>
      <c r="D23" s="23"/>
      <c r="E23" s="21">
        <v>5035000</v>
      </c>
      <c r="F23" s="21">
        <v>0</v>
      </c>
      <c r="G23" s="21">
        <v>433584.42</v>
      </c>
      <c r="H23" s="21">
        <f>40.07+161492.82+7371.6+247371.8+3259+6498</f>
        <v>426033.29000000004</v>
      </c>
      <c r="I23" s="21">
        <v>404521.13</v>
      </c>
      <c r="J23" s="21">
        <f>3259+259100.17+7575.05+258988.97+2.54</f>
        <v>528925.7300000001</v>
      </c>
      <c r="K23" s="21">
        <v>467846.21</v>
      </c>
      <c r="L23" s="21">
        <v>312369.42</v>
      </c>
      <c r="M23" s="21">
        <v>720772.88</v>
      </c>
      <c r="N23" s="21">
        <v>378536.88</v>
      </c>
      <c r="O23" s="33">
        <f t="shared" si="2"/>
        <v>3672589.9599999995</v>
      </c>
    </row>
    <row r="24" spans="3:15" ht="18" customHeight="1" x14ac:dyDescent="0.25">
      <c r="C24" s="23" t="s">
        <v>36</v>
      </c>
      <c r="D24" s="23"/>
      <c r="E24" s="21">
        <v>300000</v>
      </c>
      <c r="F24" s="21">
        <v>0</v>
      </c>
      <c r="G24" s="21">
        <v>0</v>
      </c>
      <c r="H24" s="21">
        <v>0</v>
      </c>
      <c r="I24" s="21">
        <v>0</v>
      </c>
      <c r="J24" s="21"/>
      <c r="K24" s="21"/>
      <c r="L24" s="21"/>
      <c r="M24" s="21"/>
      <c r="N24" s="21"/>
      <c r="O24" s="33">
        <f t="shared" si="2"/>
        <v>0</v>
      </c>
    </row>
    <row r="25" spans="3:15" ht="19.5" customHeight="1" x14ac:dyDescent="0.25">
      <c r="C25" s="23" t="s">
        <v>11</v>
      </c>
      <c r="D25" s="23"/>
      <c r="E25" s="21">
        <v>2500000</v>
      </c>
      <c r="F25" s="21">
        <v>0</v>
      </c>
      <c r="G25" s="8">
        <v>0</v>
      </c>
      <c r="H25" s="8">
        <v>158550</v>
      </c>
      <c r="I25" s="8">
        <v>426300</v>
      </c>
      <c r="J25" s="8">
        <v>214600</v>
      </c>
      <c r="K25" s="8">
        <v>186600</v>
      </c>
      <c r="L25" s="8">
        <v>223100</v>
      </c>
      <c r="M25" s="8">
        <v>200850</v>
      </c>
      <c r="N25" s="8">
        <v>198100</v>
      </c>
      <c r="O25" s="33">
        <f t="shared" si="2"/>
        <v>1608100</v>
      </c>
    </row>
    <row r="26" spans="3:15" ht="16.5" customHeight="1" x14ac:dyDescent="0.25">
      <c r="C26" s="23" t="s">
        <v>37</v>
      </c>
      <c r="D26" s="23"/>
      <c r="E26" s="21">
        <v>215000</v>
      </c>
      <c r="F26" s="21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20250</v>
      </c>
      <c r="O26" s="33">
        <f t="shared" si="2"/>
        <v>20250</v>
      </c>
    </row>
    <row r="27" spans="3:15" x14ac:dyDescent="0.25">
      <c r="C27" s="23" t="s">
        <v>38</v>
      </c>
      <c r="D27" s="23"/>
      <c r="E27" s="21">
        <v>200000</v>
      </c>
      <c r="F27" s="21">
        <v>0</v>
      </c>
      <c r="G27" s="8">
        <v>0</v>
      </c>
      <c r="H27" s="8">
        <v>0</v>
      </c>
      <c r="I27" s="8">
        <v>0</v>
      </c>
      <c r="J27" s="8">
        <v>64959</v>
      </c>
      <c r="K27" s="8"/>
      <c r="L27" s="8"/>
      <c r="M27" s="8"/>
      <c r="N27" s="8"/>
      <c r="O27" s="33">
        <f t="shared" si="2"/>
        <v>64959</v>
      </c>
    </row>
    <row r="28" spans="3:15" x14ac:dyDescent="0.25">
      <c r="C28" s="23" t="s">
        <v>25</v>
      </c>
      <c r="D28" s="23"/>
      <c r="E28" s="21">
        <v>800000</v>
      </c>
      <c r="F28" s="21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579769.81999999995</v>
      </c>
      <c r="M28" s="8"/>
      <c r="N28" s="8"/>
      <c r="O28" s="33">
        <f t="shared" si="2"/>
        <v>579769.81999999995</v>
      </c>
    </row>
    <row r="29" spans="3:15" ht="22.5" x14ac:dyDescent="0.25">
      <c r="C29" s="23" t="s">
        <v>12</v>
      </c>
      <c r="D29" s="23"/>
      <c r="E29" s="21">
        <v>1850000</v>
      </c>
      <c r="F29" s="21">
        <v>0</v>
      </c>
      <c r="G29" s="8">
        <v>0</v>
      </c>
      <c r="H29" s="8">
        <v>51653.32</v>
      </c>
      <c r="I29" s="8">
        <v>25826.66</v>
      </c>
      <c r="J29" s="8">
        <v>25826.66</v>
      </c>
      <c r="K29" s="8">
        <v>443723.66</v>
      </c>
      <c r="L29" s="8">
        <v>41631.17</v>
      </c>
      <c r="M29" s="8">
        <v>45326.66</v>
      </c>
      <c r="N29" s="8"/>
      <c r="O29" s="33">
        <f t="shared" si="2"/>
        <v>633988.13</v>
      </c>
    </row>
    <row r="30" spans="3:15" ht="22.5" x14ac:dyDescent="0.25">
      <c r="C30" s="23" t="s">
        <v>13</v>
      </c>
      <c r="D30" s="23"/>
      <c r="E30" s="21">
        <v>2685000</v>
      </c>
      <c r="F30" s="21">
        <v>0</v>
      </c>
      <c r="G30" s="8">
        <v>0</v>
      </c>
      <c r="H30" s="8">
        <v>0</v>
      </c>
      <c r="I30" s="8">
        <v>0</v>
      </c>
      <c r="J30" s="8">
        <v>0</v>
      </c>
      <c r="K30" s="8">
        <v>58000</v>
      </c>
      <c r="L30" s="8"/>
      <c r="M30" s="8"/>
      <c r="N30" s="8"/>
      <c r="O30" s="33">
        <f t="shared" si="2"/>
        <v>58000</v>
      </c>
    </row>
    <row r="31" spans="3:15" x14ac:dyDescent="0.25">
      <c r="C31" s="23" t="s">
        <v>35</v>
      </c>
      <c r="D31" s="23"/>
      <c r="E31" s="21">
        <v>1350000</v>
      </c>
      <c r="F31" s="21">
        <v>0</v>
      </c>
      <c r="G31" s="8">
        <v>0</v>
      </c>
      <c r="H31" s="8">
        <v>64900</v>
      </c>
      <c r="I31" s="8"/>
      <c r="J31" s="8"/>
      <c r="K31" s="8"/>
      <c r="L31" s="8"/>
      <c r="M31" s="8"/>
      <c r="N31" s="8"/>
      <c r="O31" s="33">
        <f t="shared" si="2"/>
        <v>64900</v>
      </c>
    </row>
    <row r="32" spans="3:15" s="25" customFormat="1" ht="19.5" customHeight="1" x14ac:dyDescent="0.25">
      <c r="C32" s="24" t="s">
        <v>14</v>
      </c>
      <c r="D32" s="24"/>
      <c r="E32" s="33">
        <v>12085000</v>
      </c>
      <c r="F32" s="33">
        <v>0</v>
      </c>
      <c r="G32" s="10">
        <v>0</v>
      </c>
      <c r="H32" s="10">
        <f t="shared" ref="H32:N32" si="14">SUM(H33:H40)</f>
        <v>165105.5</v>
      </c>
      <c r="I32" s="10">
        <f t="shared" si="14"/>
        <v>289402.08</v>
      </c>
      <c r="J32" s="10">
        <f t="shared" si="14"/>
        <v>897456.04</v>
      </c>
      <c r="K32" s="10">
        <f t="shared" si="14"/>
        <v>1719525.1800000002</v>
      </c>
      <c r="L32" s="10">
        <f t="shared" si="14"/>
        <v>1218860.02</v>
      </c>
      <c r="M32" s="10">
        <f t="shared" ref="M32" si="15">SUM(M33:M40)</f>
        <v>1715568.7000000002</v>
      </c>
      <c r="N32" s="10">
        <f t="shared" si="14"/>
        <v>516617.65</v>
      </c>
      <c r="O32" s="33">
        <f t="shared" si="2"/>
        <v>6522535.1700000009</v>
      </c>
    </row>
    <row r="33" spans="3:15" s="25" customFormat="1" ht="19.5" customHeight="1" x14ac:dyDescent="0.25">
      <c r="C33" s="23" t="s">
        <v>15</v>
      </c>
      <c r="D33" s="23"/>
      <c r="E33" s="21">
        <v>425000</v>
      </c>
      <c r="F33" s="33">
        <v>0</v>
      </c>
      <c r="G33" s="10">
        <v>0</v>
      </c>
      <c r="H33" s="10">
        <v>0</v>
      </c>
      <c r="I33" s="10">
        <v>0</v>
      </c>
      <c r="J33" s="10">
        <v>0</v>
      </c>
      <c r="K33" s="10">
        <v>27280</v>
      </c>
      <c r="L33" s="10"/>
      <c r="M33" s="10"/>
      <c r="N33" s="10"/>
      <c r="O33" s="33">
        <f t="shared" si="2"/>
        <v>27280</v>
      </c>
    </row>
    <row r="34" spans="3:15" ht="21.75" customHeight="1" x14ac:dyDescent="0.25">
      <c r="C34" s="23" t="s">
        <v>16</v>
      </c>
      <c r="D34" s="23"/>
      <c r="E34" s="21">
        <v>625000</v>
      </c>
      <c r="F34" s="21">
        <v>0</v>
      </c>
      <c r="G34" s="8">
        <v>0</v>
      </c>
      <c r="H34" s="8">
        <v>0</v>
      </c>
      <c r="I34" s="8">
        <v>0</v>
      </c>
      <c r="J34" s="8">
        <v>0</v>
      </c>
      <c r="K34" s="8">
        <v>94990</v>
      </c>
      <c r="L34" s="8"/>
      <c r="M34" s="8"/>
      <c r="N34" s="8">
        <v>23364</v>
      </c>
      <c r="O34" s="33">
        <f t="shared" si="2"/>
        <v>118354</v>
      </c>
    </row>
    <row r="35" spans="3:15" x14ac:dyDescent="0.25">
      <c r="C35" s="23" t="s">
        <v>17</v>
      </c>
      <c r="D35" s="23"/>
      <c r="E35" s="21">
        <v>470000</v>
      </c>
      <c r="F35" s="21">
        <v>0</v>
      </c>
      <c r="G35" s="8">
        <v>0</v>
      </c>
      <c r="H35" s="8">
        <v>0</v>
      </c>
      <c r="I35" s="8">
        <v>0</v>
      </c>
      <c r="J35" s="8">
        <v>8650</v>
      </c>
      <c r="K35" s="8">
        <v>53454</v>
      </c>
      <c r="L35" s="8"/>
      <c r="M35" s="8">
        <v>571999.97</v>
      </c>
      <c r="N35" s="8"/>
      <c r="O35" s="33">
        <f t="shared" si="2"/>
        <v>634103.97</v>
      </c>
    </row>
    <row r="36" spans="3:15" ht="21.75" customHeight="1" x14ac:dyDescent="0.25">
      <c r="C36" s="23" t="s">
        <v>31</v>
      </c>
      <c r="D36" s="23"/>
      <c r="E36" s="21">
        <v>55000</v>
      </c>
      <c r="F36" s="21">
        <v>0</v>
      </c>
      <c r="G36" s="8">
        <v>0</v>
      </c>
      <c r="H36" s="8">
        <v>0</v>
      </c>
      <c r="I36" s="8">
        <v>0</v>
      </c>
      <c r="J36" s="8">
        <v>0</v>
      </c>
      <c r="K36" s="8">
        <v>248465.24</v>
      </c>
      <c r="L36" s="8"/>
      <c r="M36" s="8"/>
      <c r="N36" s="8"/>
      <c r="O36" s="33">
        <f t="shared" si="2"/>
        <v>248465.24</v>
      </c>
    </row>
    <row r="37" spans="3:15" x14ac:dyDescent="0.25">
      <c r="C37" s="23" t="s">
        <v>18</v>
      </c>
      <c r="D37" s="23"/>
      <c r="E37" s="21">
        <v>620000</v>
      </c>
      <c r="F37" s="21">
        <v>0</v>
      </c>
      <c r="G37" s="8">
        <v>0</v>
      </c>
      <c r="H37" s="8">
        <v>0</v>
      </c>
      <c r="I37" s="8">
        <v>0</v>
      </c>
      <c r="J37" s="8">
        <v>164964</v>
      </c>
      <c r="K37" s="8"/>
      <c r="L37" s="8"/>
      <c r="M37" s="8">
        <v>1132.8</v>
      </c>
      <c r="N37" s="8"/>
      <c r="O37" s="33">
        <f t="shared" si="2"/>
        <v>166096.79999999999</v>
      </c>
    </row>
    <row r="38" spans="3:15" ht="25.5" customHeight="1" x14ac:dyDescent="0.25">
      <c r="C38" s="23" t="s">
        <v>19</v>
      </c>
      <c r="D38" s="23"/>
      <c r="E38" s="21">
        <v>920000</v>
      </c>
      <c r="F38" s="21">
        <v>0</v>
      </c>
      <c r="G38" s="8">
        <v>0</v>
      </c>
      <c r="H38" s="8">
        <v>0</v>
      </c>
      <c r="I38" s="8">
        <v>0</v>
      </c>
      <c r="J38" s="8">
        <v>0</v>
      </c>
      <c r="K38" s="8">
        <v>306133.3</v>
      </c>
      <c r="L38" s="8"/>
      <c r="M38" s="8">
        <v>6726</v>
      </c>
      <c r="N38" s="8">
        <v>4720</v>
      </c>
      <c r="O38" s="33">
        <f t="shared" si="2"/>
        <v>317579.3</v>
      </c>
    </row>
    <row r="39" spans="3:15" ht="27.75" customHeight="1" x14ac:dyDescent="0.25">
      <c r="C39" s="23" t="s">
        <v>20</v>
      </c>
      <c r="D39" s="23"/>
      <c r="E39" s="21">
        <v>5125000</v>
      </c>
      <c r="F39" s="21">
        <v>0</v>
      </c>
      <c r="G39" s="8">
        <v>0</v>
      </c>
      <c r="H39" s="8">
        <v>165105.5</v>
      </c>
      <c r="I39" s="8"/>
      <c r="J39" s="8"/>
      <c r="K39" s="8">
        <v>615776.74</v>
      </c>
      <c r="L39" s="8">
        <f>1200000+482200-463339.98</f>
        <v>1218860.02</v>
      </c>
      <c r="M39" s="8">
        <v>618471.04</v>
      </c>
      <c r="N39" s="8">
        <v>482200</v>
      </c>
      <c r="O39" s="33">
        <f t="shared" si="2"/>
        <v>3100413.3</v>
      </c>
    </row>
    <row r="40" spans="3:15" ht="34.5" customHeight="1" x14ac:dyDescent="0.25">
      <c r="C40" s="23" t="s">
        <v>21</v>
      </c>
      <c r="D40" s="23"/>
      <c r="E40" s="21">
        <v>3845000</v>
      </c>
      <c r="F40" s="21">
        <v>0</v>
      </c>
      <c r="G40" s="8">
        <v>0</v>
      </c>
      <c r="H40" s="8">
        <v>0</v>
      </c>
      <c r="I40" s="8">
        <v>289402.08</v>
      </c>
      <c r="J40" s="8">
        <f>21240+380277.6+198734.42+123590.02</f>
        <v>723842.04</v>
      </c>
      <c r="K40" s="8">
        <v>373425.9</v>
      </c>
      <c r="L40" s="8"/>
      <c r="M40" s="8">
        <v>517238.89</v>
      </c>
      <c r="N40" s="8">
        <v>6333.65</v>
      </c>
      <c r="O40" s="33">
        <f t="shared" si="2"/>
        <v>1910242.56</v>
      </c>
    </row>
    <row r="41" spans="3:15" s="25" customFormat="1" ht="21.75" customHeight="1" x14ac:dyDescent="0.25">
      <c r="C41" s="24" t="s">
        <v>32</v>
      </c>
      <c r="D41" s="24"/>
      <c r="E41" s="33">
        <v>2500000</v>
      </c>
      <c r="F41" s="33">
        <v>0</v>
      </c>
      <c r="G41" s="10">
        <v>0</v>
      </c>
      <c r="H41" s="10">
        <f t="shared" ref="H41:N41" si="16">+H42</f>
        <v>0</v>
      </c>
      <c r="I41" s="10">
        <f t="shared" si="16"/>
        <v>0</v>
      </c>
      <c r="J41" s="10">
        <f t="shared" si="16"/>
        <v>0</v>
      </c>
      <c r="K41" s="10">
        <f t="shared" si="16"/>
        <v>0</v>
      </c>
      <c r="L41" s="10">
        <f t="shared" si="16"/>
        <v>2500000</v>
      </c>
      <c r="M41" s="10">
        <f t="shared" si="16"/>
        <v>0</v>
      </c>
      <c r="N41" s="10">
        <f t="shared" si="16"/>
        <v>0</v>
      </c>
      <c r="O41" s="33">
        <f t="shared" si="2"/>
        <v>2500000</v>
      </c>
    </row>
    <row r="42" spans="3:15" s="26" customFormat="1" ht="23.25" customHeight="1" x14ac:dyDescent="0.25">
      <c r="C42" s="23" t="s">
        <v>33</v>
      </c>
      <c r="D42" s="23"/>
      <c r="E42" s="21">
        <v>2500000</v>
      </c>
      <c r="F42" s="21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2500000</v>
      </c>
      <c r="M42" s="8">
        <v>0</v>
      </c>
      <c r="N42" s="8">
        <v>0</v>
      </c>
      <c r="O42" s="33">
        <f t="shared" si="2"/>
        <v>2500000</v>
      </c>
    </row>
    <row r="43" spans="3:15" s="14" customFormat="1" ht="34.5" customHeight="1" x14ac:dyDescent="0.25">
      <c r="C43" s="24" t="s">
        <v>22</v>
      </c>
      <c r="D43" s="24"/>
      <c r="E43" s="33">
        <v>11850000</v>
      </c>
      <c r="F43" s="21">
        <v>0</v>
      </c>
      <c r="G43" s="8">
        <v>0</v>
      </c>
      <c r="H43" s="10">
        <f t="shared" ref="H43:N43" si="17">SUM(H44:H50)</f>
        <v>0</v>
      </c>
      <c r="I43" s="10">
        <f t="shared" si="17"/>
        <v>925745.75</v>
      </c>
      <c r="J43" s="10">
        <f t="shared" si="17"/>
        <v>0</v>
      </c>
      <c r="K43" s="10">
        <f t="shared" si="17"/>
        <v>504752.25</v>
      </c>
      <c r="L43" s="10">
        <f t="shared" si="17"/>
        <v>232577.97</v>
      </c>
      <c r="M43" s="10">
        <f t="shared" ref="M43" si="18">SUM(M44:M50)</f>
        <v>81721.5</v>
      </c>
      <c r="N43" s="10">
        <f t="shared" si="17"/>
        <v>630557.32000000007</v>
      </c>
      <c r="O43" s="33">
        <f t="shared" si="2"/>
        <v>2375354.79</v>
      </c>
    </row>
    <row r="44" spans="3:15" s="26" customFormat="1" ht="22.5" customHeight="1" x14ac:dyDescent="0.25">
      <c r="C44" s="23" t="s">
        <v>23</v>
      </c>
      <c r="D44" s="23"/>
      <c r="E44" s="21">
        <v>2650000</v>
      </c>
      <c r="F44" s="21">
        <v>0</v>
      </c>
      <c r="G44" s="8">
        <v>0</v>
      </c>
      <c r="H44" s="8">
        <v>0</v>
      </c>
      <c r="I44" s="8">
        <v>0</v>
      </c>
      <c r="J44" s="8">
        <v>0</v>
      </c>
      <c r="K44" s="8">
        <v>381406.85</v>
      </c>
      <c r="L44" s="8">
        <f>72187+25172</f>
        <v>97359</v>
      </c>
      <c r="M44" s="8">
        <v>72281.5</v>
      </c>
      <c r="N44" s="8">
        <v>509136.08</v>
      </c>
      <c r="O44" s="33">
        <f t="shared" si="2"/>
        <v>1060183.43</v>
      </c>
    </row>
    <row r="45" spans="3:15" s="14" customFormat="1" ht="21.75" customHeight="1" x14ac:dyDescent="0.25">
      <c r="C45" s="23" t="s">
        <v>41</v>
      </c>
      <c r="D45" s="23"/>
      <c r="E45" s="21">
        <v>0</v>
      </c>
      <c r="F45" s="21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121421.24</v>
      </c>
      <c r="O45" s="33">
        <f t="shared" si="2"/>
        <v>121421.24</v>
      </c>
    </row>
    <row r="46" spans="3:15" s="14" customFormat="1" ht="25.5" customHeight="1" x14ac:dyDescent="0.25">
      <c r="C46" s="23" t="s">
        <v>24</v>
      </c>
      <c r="D46" s="23"/>
      <c r="E46" s="21">
        <v>3250000</v>
      </c>
      <c r="F46" s="21">
        <v>0</v>
      </c>
      <c r="G46" s="8">
        <v>0</v>
      </c>
      <c r="H46" s="8">
        <v>0</v>
      </c>
      <c r="I46" s="8">
        <v>925745.75</v>
      </c>
      <c r="J46" s="8"/>
      <c r="K46" s="8"/>
      <c r="L46" s="8"/>
      <c r="M46" s="8"/>
      <c r="N46" s="8"/>
      <c r="O46" s="33">
        <f t="shared" si="2"/>
        <v>925745.75</v>
      </c>
    </row>
    <row r="47" spans="3:15" s="14" customFormat="1" ht="27.75" customHeight="1" x14ac:dyDescent="0.25">
      <c r="C47" s="23" t="s">
        <v>26</v>
      </c>
      <c r="D47" s="23"/>
      <c r="E47" s="21">
        <v>0</v>
      </c>
      <c r="F47" s="21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33">
        <f t="shared" si="2"/>
        <v>0</v>
      </c>
    </row>
    <row r="48" spans="3:15" s="14" customFormat="1" ht="26.25" customHeight="1" x14ac:dyDescent="0.25">
      <c r="C48" s="23" t="s">
        <v>39</v>
      </c>
      <c r="D48" s="23"/>
      <c r="E48" s="21">
        <v>5400000</v>
      </c>
      <c r="F48" s="21">
        <v>0</v>
      </c>
      <c r="G48" s="8">
        <v>0</v>
      </c>
      <c r="H48" s="8">
        <v>0</v>
      </c>
      <c r="I48" s="8">
        <v>0</v>
      </c>
      <c r="J48" s="8">
        <v>0</v>
      </c>
      <c r="K48" s="8">
        <v>123345.4</v>
      </c>
      <c r="L48" s="8">
        <v>135218.97</v>
      </c>
      <c r="M48" s="8">
        <v>9440</v>
      </c>
      <c r="N48" s="8"/>
      <c r="O48" s="33">
        <f t="shared" si="2"/>
        <v>268004.37</v>
      </c>
    </row>
    <row r="49" spans="3:25" ht="21.75" customHeight="1" x14ac:dyDescent="0.25">
      <c r="C49" s="23" t="s">
        <v>27</v>
      </c>
      <c r="D49" s="23"/>
      <c r="E49" s="21">
        <v>50000</v>
      </c>
      <c r="F49" s="21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33">
        <f t="shared" si="2"/>
        <v>0</v>
      </c>
    </row>
    <row r="50" spans="3:25" ht="22.5" x14ac:dyDescent="0.25">
      <c r="C50" s="23" t="s">
        <v>28</v>
      </c>
      <c r="D50" s="23"/>
      <c r="E50" s="8">
        <v>500000</v>
      </c>
      <c r="F50" s="10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33">
        <f t="shared" si="2"/>
        <v>0</v>
      </c>
    </row>
    <row r="51" spans="3:25" ht="23.25" customHeight="1" x14ac:dyDescent="0.25">
      <c r="C51" s="24" t="s">
        <v>29</v>
      </c>
      <c r="D51" s="24"/>
      <c r="E51" s="33">
        <v>3000000</v>
      </c>
      <c r="F51" s="21">
        <v>0</v>
      </c>
      <c r="G51" s="8">
        <v>0</v>
      </c>
      <c r="H51" s="10">
        <f t="shared" ref="H51:N51" si="19">+H52</f>
        <v>0</v>
      </c>
      <c r="I51" s="10">
        <f t="shared" si="19"/>
        <v>0</v>
      </c>
      <c r="J51" s="10">
        <f t="shared" si="19"/>
        <v>0</v>
      </c>
      <c r="K51" s="10">
        <f t="shared" si="19"/>
        <v>0</v>
      </c>
      <c r="L51" s="10">
        <f t="shared" si="19"/>
        <v>0</v>
      </c>
      <c r="M51" s="10">
        <f t="shared" si="19"/>
        <v>0</v>
      </c>
      <c r="N51" s="10">
        <f t="shared" si="19"/>
        <v>0</v>
      </c>
      <c r="O51" s="33">
        <f t="shared" si="2"/>
        <v>0</v>
      </c>
    </row>
    <row r="52" spans="3:25" ht="24" customHeight="1" thickBot="1" x14ac:dyDescent="0.3">
      <c r="C52" s="23" t="s">
        <v>30</v>
      </c>
      <c r="D52" s="23"/>
      <c r="E52" s="21">
        <v>3000000</v>
      </c>
      <c r="F52" s="21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33">
        <f t="shared" si="2"/>
        <v>0</v>
      </c>
    </row>
    <row r="53" spans="3:25" s="25" customFormat="1" ht="18" customHeight="1" thickBot="1" x14ac:dyDescent="0.3">
      <c r="C53" s="34" t="s">
        <v>1</v>
      </c>
      <c r="D53" s="54"/>
      <c r="E53" s="35">
        <f>+E51+E43+E32+E22+E18+E41</f>
        <v>195688996</v>
      </c>
      <c r="F53" s="35">
        <f t="shared" ref="F53:O53" si="20">+F51+F43+F32+F22+F18+F41</f>
        <v>0</v>
      </c>
      <c r="G53" s="35">
        <f t="shared" si="20"/>
        <v>10981119.880000001</v>
      </c>
      <c r="H53" s="35">
        <f t="shared" si="20"/>
        <v>13309194.899999999</v>
      </c>
      <c r="I53" s="35">
        <f t="shared" si="20"/>
        <v>13632308.690000001</v>
      </c>
      <c r="J53" s="35">
        <f t="shared" ref="J53" si="21">+J51+J43+J32+J22+J18+J41</f>
        <v>12734866.560000001</v>
      </c>
      <c r="K53" s="35">
        <f>+K51+K43+K32+K22+K18+K41</f>
        <v>14778056.080000002</v>
      </c>
      <c r="L53" s="35">
        <f>+L51+L43+L32+L22+L18+L41</f>
        <v>16732665.259999998</v>
      </c>
      <c r="M53" s="35">
        <f>+M51+M43+M32+M22+M18+M41</f>
        <v>13872883.73</v>
      </c>
      <c r="N53" s="35">
        <f>+N51+N43+N32+N22+N18+N41</f>
        <v>12813424.85</v>
      </c>
      <c r="O53" s="35">
        <f t="shared" si="20"/>
        <v>108854519.95</v>
      </c>
      <c r="P53" s="10"/>
    </row>
    <row r="54" spans="3:25" x14ac:dyDescent="0.25">
      <c r="C54" s="9"/>
      <c r="D54" s="9"/>
      <c r="E54" s="10"/>
      <c r="F54" s="21"/>
      <c r="G54" s="11"/>
      <c r="H54" s="11"/>
      <c r="I54" s="11"/>
      <c r="J54" s="11"/>
      <c r="K54" s="11"/>
      <c r="L54" s="11"/>
      <c r="M54" s="11"/>
      <c r="N54" s="11"/>
      <c r="O54" s="11"/>
      <c r="P54" s="8"/>
    </row>
    <row r="55" spans="3:25" ht="21" customHeight="1" x14ac:dyDescent="0.25"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3:25" ht="21" customHeight="1" x14ac:dyDescent="0.25">
      <c r="C56" s="9"/>
      <c r="D56" s="9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3:25" ht="21" customHeight="1" x14ac:dyDescent="0.25">
      <c r="C57" s="9"/>
      <c r="D57" s="9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3:25" ht="21" customHeight="1" x14ac:dyDescent="0.25">
      <c r="C58" s="9"/>
      <c r="D58" s="9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3:25" ht="21" customHeight="1" x14ac:dyDescent="0.25">
      <c r="C59" s="9"/>
      <c r="D59" s="9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3:25" ht="21" customHeight="1" x14ac:dyDescent="0.25"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3:25" x14ac:dyDescent="0.25"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12"/>
      <c r="Q61" s="12"/>
      <c r="R61" s="12"/>
      <c r="S61" s="12"/>
      <c r="T61" s="15"/>
      <c r="U61" s="15"/>
    </row>
    <row r="62" spans="3:25" ht="17.25" customHeight="1" x14ac:dyDescent="0.25"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11"/>
      <c r="Q62" s="11"/>
      <c r="R62" s="11"/>
      <c r="S62" s="11"/>
      <c r="T62" s="15"/>
      <c r="U62" s="15"/>
      <c r="Y62" s="8"/>
    </row>
    <row r="63" spans="3:25" ht="22.5" customHeight="1" x14ac:dyDescent="0.25">
      <c r="C63" s="66"/>
      <c r="D63" s="50"/>
      <c r="E63" s="49"/>
      <c r="F63" s="45"/>
      <c r="G63" s="67"/>
      <c r="H63" s="67"/>
      <c r="I63" s="45"/>
      <c r="J63" s="45"/>
      <c r="K63" s="45"/>
      <c r="L63" s="67"/>
      <c r="M63" s="67"/>
      <c r="N63" s="45"/>
      <c r="O63" s="45"/>
      <c r="P63" s="12"/>
      <c r="Q63" s="12"/>
      <c r="R63" s="15"/>
      <c r="S63" s="15"/>
      <c r="T63" s="8"/>
      <c r="U63" s="8"/>
      <c r="V63" s="8"/>
      <c r="W63" s="8"/>
    </row>
    <row r="64" spans="3:25" ht="13.5" customHeight="1" x14ac:dyDescent="0.25">
      <c r="C64" s="32"/>
      <c r="D64" s="32"/>
      <c r="E64" s="44"/>
      <c r="F64" s="44"/>
      <c r="G64" s="65"/>
      <c r="H64" s="65"/>
      <c r="I64" s="44"/>
      <c r="J64" s="44"/>
      <c r="K64" s="44"/>
      <c r="L64" s="65"/>
      <c r="M64" s="65"/>
      <c r="N64" s="44"/>
      <c r="O64" s="44"/>
      <c r="P64" s="15"/>
      <c r="Q64" s="8"/>
      <c r="R64" s="8"/>
      <c r="S64" s="8"/>
      <c r="T64" s="8"/>
    </row>
    <row r="65" spans="3:25" x14ac:dyDescent="0.25">
      <c r="F65" s="1"/>
      <c r="P65" s="15"/>
      <c r="Q65" s="15"/>
      <c r="R65" s="8"/>
      <c r="S65" s="8"/>
      <c r="T65" s="8"/>
      <c r="U65" s="8"/>
    </row>
    <row r="66" spans="3:25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5"/>
      <c r="Q66" s="15"/>
      <c r="R66" s="15"/>
      <c r="S66" s="8"/>
      <c r="T66" s="8"/>
      <c r="U66" s="8"/>
      <c r="V66" s="8"/>
    </row>
    <row r="67" spans="3:25" x14ac:dyDescent="0.25">
      <c r="Q67" s="15"/>
      <c r="R67" s="15"/>
      <c r="S67" s="8"/>
      <c r="T67" s="8"/>
      <c r="U67" s="8"/>
      <c r="V67" s="8"/>
    </row>
    <row r="68" spans="3:25" ht="21.75" customHeight="1" x14ac:dyDescent="0.25">
      <c r="R68" s="15"/>
      <c r="S68" s="15"/>
      <c r="T68" s="8"/>
      <c r="U68" s="8"/>
      <c r="V68" s="8"/>
      <c r="W68" s="8"/>
    </row>
    <row r="69" spans="3:25" x14ac:dyDescent="0.25">
      <c r="T69" s="15"/>
      <c r="U69" s="15"/>
      <c r="V69" s="8"/>
      <c r="W69" s="8"/>
      <c r="X69" s="8"/>
      <c r="Y69" s="8"/>
    </row>
    <row r="70" spans="3:25" x14ac:dyDescent="0.25">
      <c r="T70" s="15"/>
      <c r="U70" s="15"/>
      <c r="V70" s="8"/>
      <c r="W70" s="8"/>
      <c r="X70" s="8"/>
      <c r="Y70" s="8"/>
    </row>
    <row r="71" spans="3:25" ht="16.5" customHeight="1" x14ac:dyDescent="0.25">
      <c r="T71" s="15"/>
      <c r="U71" s="15"/>
      <c r="V71" s="8"/>
      <c r="W71" s="8"/>
      <c r="X71" s="8"/>
      <c r="Y71" s="8"/>
    </row>
    <row r="72" spans="3:25" x14ac:dyDescent="0.25">
      <c r="T72" s="15"/>
      <c r="U72" s="15"/>
      <c r="V72" s="8"/>
      <c r="W72" s="8"/>
      <c r="X72" s="8"/>
      <c r="Y72" s="8"/>
    </row>
    <row r="73" spans="3:25" x14ac:dyDescent="0.25">
      <c r="C73" s="3"/>
      <c r="D73" s="3"/>
      <c r="E73" s="2"/>
      <c r="F73" s="2"/>
      <c r="G73" s="4"/>
      <c r="H73" s="4"/>
      <c r="I73" s="4"/>
      <c r="J73" s="4"/>
      <c r="K73" s="4"/>
      <c r="L73" s="4"/>
      <c r="M73" s="4"/>
      <c r="N73" s="4"/>
      <c r="O73" s="4"/>
      <c r="T73" s="15"/>
      <c r="U73" s="15"/>
      <c r="V73" s="8"/>
      <c r="W73" s="8"/>
      <c r="X73" s="8"/>
      <c r="Y73" s="8"/>
    </row>
    <row r="74" spans="3:25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T74" s="15"/>
      <c r="U74" s="15"/>
      <c r="V74" s="8"/>
      <c r="W74" s="8"/>
      <c r="X74" s="8"/>
      <c r="Y74" s="8"/>
    </row>
    <row r="75" spans="3:25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T75" s="15"/>
      <c r="U75" s="15"/>
      <c r="V75" s="8"/>
      <c r="W75" s="8"/>
      <c r="X75" s="8"/>
      <c r="Y75" s="8"/>
    </row>
    <row r="76" spans="3:25" ht="36" customHeight="1" x14ac:dyDescent="0.25">
      <c r="C76" s="7"/>
      <c r="D76" s="7"/>
      <c r="E76" s="2"/>
      <c r="F76" s="2"/>
      <c r="T76" s="15"/>
      <c r="U76" s="15"/>
      <c r="V76" s="8"/>
      <c r="W76" s="8"/>
      <c r="X76" s="8"/>
      <c r="Y76" s="8"/>
    </row>
    <row r="77" spans="3:25" x14ac:dyDescent="0.25">
      <c r="C77" s="6"/>
      <c r="D77" s="6"/>
      <c r="E77" s="2"/>
      <c r="F77" s="2"/>
      <c r="T77" s="12"/>
      <c r="U77" s="15"/>
      <c r="V77" s="8"/>
      <c r="W77" s="8"/>
      <c r="X77" s="8"/>
    </row>
    <row r="78" spans="3:25" x14ac:dyDescent="0.25">
      <c r="C78" s="5"/>
      <c r="D78" s="5"/>
      <c r="E78" s="2"/>
      <c r="F78" s="2"/>
      <c r="U78" s="12"/>
    </row>
    <row r="79" spans="3:25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1" spans="17:17" x14ac:dyDescent="0.25">
      <c r="Q81" t="s">
        <v>40</v>
      </c>
    </row>
    <row r="88" spans="17:17" ht="15.75" customHeight="1" x14ac:dyDescent="0.25"/>
  </sheetData>
  <mergeCells count="13">
    <mergeCell ref="L64:M64"/>
    <mergeCell ref="C60:O60"/>
    <mergeCell ref="C4:O4"/>
    <mergeCell ref="C9:O9"/>
    <mergeCell ref="C10:O10"/>
    <mergeCell ref="C6:O6"/>
    <mergeCell ref="C5:O5"/>
    <mergeCell ref="C8:O8"/>
    <mergeCell ref="C62:O62"/>
    <mergeCell ref="C61:O61"/>
    <mergeCell ref="G63:H63"/>
    <mergeCell ref="G64:H64"/>
    <mergeCell ref="L63:M63"/>
  </mergeCells>
  <pageMargins left="0.81" right="0.23622047244094491" top="0.74803149606299213" bottom="0.74803149606299213" header="0.31496062992125984" footer="0.31496062992125984"/>
  <pageSetup paperSize="5" scale="66" orientation="landscape" r:id="rId1"/>
  <rowBreaks count="2" manualBreakCount="2">
    <brk id="35" min="1" max="14" man="1"/>
    <brk id="64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2022-09-06T15:41:25Z</cp:lastPrinted>
  <dcterms:created xsi:type="dcterms:W3CDTF">2018-04-17T18:57:16Z</dcterms:created>
  <dcterms:modified xsi:type="dcterms:W3CDTF">2022-09-06T16:01:51Z</dcterms:modified>
</cp:coreProperties>
</file>